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-fssrv-01\ACQAPP\DELEXP\GAREVARI\Provv2025\MACERATORI\DOCUM GARA PUBBLICATI\"/>
    </mc:Choice>
  </mc:AlternateContent>
  <xr:revisionPtr revIDLastSave="0" documentId="13_ncr:1_{1FBA6FDC-822F-4C77-B9A7-B6562FEC0FDC}" xr6:coauthVersionLast="47" xr6:coauthVersionMax="47" xr10:uidLastSave="{00000000-0000-0000-0000-000000000000}"/>
  <bookViews>
    <workbookView xWindow="2550" yWindow="2550" windowWidth="21570" windowHeight="11385" firstSheet="4" activeTab="8" xr2:uid="{00000000-000D-0000-FFFF-FFFF00000000}"/>
  </bookViews>
  <sheets>
    <sheet name="LOTTO 1 " sheetId="1" r:id="rId1"/>
    <sheet name="LOTTO 1 - ASST OVESTMI" sheetId="4" r:id="rId2"/>
    <sheet name="LOTTO 1 - ASST RHODENSE" sheetId="5" r:id="rId3"/>
    <sheet name="LOTTO 1 - ASST FBF SACCO" sheetId="12" r:id="rId4"/>
    <sheet name="LOTTO 2" sheetId="2" r:id="rId5"/>
    <sheet name="LOTTO 2 - ASST LODI " sheetId="3" r:id="rId6"/>
    <sheet name="LOTTO 2 - ASST PINI" sheetId="6" r:id="rId7"/>
    <sheet name="LOTTO 2 - ASST NIGUARDA" sheetId="7" r:id="rId8"/>
    <sheet name="Foglio7" sheetId="19" r:id="rId9"/>
  </sheets>
  <definedNames>
    <definedName name="_xlnm.Print_Area" localSheetId="0">'LOTTO 1 '!$B$1:$J$15</definedName>
    <definedName name="_xlnm.Print_Area" localSheetId="1">'LOTTO 1 - ASST OVESTMI'!$A$1:$I$16</definedName>
    <definedName name="_xlnm.Print_Area" localSheetId="4">'LOTTO 2'!$A$3:$J$19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2" l="1"/>
  <c r="G13" i="12" s="1"/>
  <c r="H13" i="12" s="1"/>
  <c r="F9" i="12"/>
  <c r="G9" i="12" s="1"/>
  <c r="H9" i="12" s="1"/>
  <c r="F8" i="12"/>
  <c r="G8" i="12" s="1"/>
  <c r="H8" i="12" s="1"/>
  <c r="F7" i="12"/>
  <c r="G7" i="12" s="1"/>
  <c r="H7" i="12" s="1"/>
  <c r="F6" i="12"/>
  <c r="G6" i="12" s="1"/>
  <c r="H6" i="12" s="1"/>
  <c r="F5" i="12"/>
  <c r="G5" i="12" s="1"/>
  <c r="H5" i="12" s="1"/>
  <c r="H13" i="1"/>
  <c r="H8" i="1"/>
  <c r="H7" i="1"/>
  <c r="H6" i="1"/>
  <c r="H5" i="1"/>
  <c r="H9" i="1"/>
  <c r="F14" i="7"/>
  <c r="G14" i="7" s="1"/>
  <c r="H14" i="7" s="1"/>
  <c r="G10" i="7"/>
  <c r="H10" i="7" s="1"/>
  <c r="F10" i="7"/>
  <c r="F9" i="7"/>
  <c r="G9" i="7" s="1"/>
  <c r="H9" i="7" s="1"/>
  <c r="F8" i="7"/>
  <c r="G8" i="7" s="1"/>
  <c r="H8" i="7" s="1"/>
  <c r="F7" i="7"/>
  <c r="G7" i="7" s="1"/>
  <c r="H7" i="7" s="1"/>
  <c r="F6" i="7"/>
  <c r="G6" i="7" s="1"/>
  <c r="H6" i="7" s="1"/>
  <c r="F5" i="7"/>
  <c r="G5" i="7" s="1"/>
  <c r="F14" i="6"/>
  <c r="G15" i="6" s="1"/>
  <c r="H15" i="6" s="1"/>
  <c r="F9" i="6"/>
  <c r="G9" i="6" s="1"/>
  <c r="H9" i="6" s="1"/>
  <c r="F8" i="6"/>
  <c r="G8" i="6" s="1"/>
  <c r="H8" i="6" s="1"/>
  <c r="F7" i="6"/>
  <c r="G7" i="6" s="1"/>
  <c r="H7" i="6" s="1"/>
  <c r="F6" i="6"/>
  <c r="G6" i="6" s="1"/>
  <c r="H6" i="6" s="1"/>
  <c r="F5" i="6"/>
  <c r="G5" i="6" s="1"/>
  <c r="F14" i="3"/>
  <c r="G15" i="3" s="1"/>
  <c r="H15" i="3" s="1"/>
  <c r="F9" i="3"/>
  <c r="G9" i="3" s="1"/>
  <c r="H9" i="3" s="1"/>
  <c r="F8" i="3"/>
  <c r="G8" i="3" s="1"/>
  <c r="H8" i="3" s="1"/>
  <c r="F7" i="3"/>
  <c r="G7" i="3" s="1"/>
  <c r="H7" i="3" s="1"/>
  <c r="F6" i="3"/>
  <c r="G6" i="3" s="1"/>
  <c r="H6" i="3" s="1"/>
  <c r="F5" i="3"/>
  <c r="G5" i="3" s="1"/>
  <c r="F13" i="5"/>
  <c r="G13" i="5" s="1"/>
  <c r="H13" i="5" s="1"/>
  <c r="F9" i="5"/>
  <c r="G9" i="5" s="1"/>
  <c r="H9" i="5" s="1"/>
  <c r="F8" i="5"/>
  <c r="G8" i="5" s="1"/>
  <c r="H8" i="5" s="1"/>
  <c r="F7" i="5"/>
  <c r="G7" i="5" s="1"/>
  <c r="H7" i="5" s="1"/>
  <c r="F6" i="5"/>
  <c r="G6" i="5" s="1"/>
  <c r="H6" i="5" s="1"/>
  <c r="F5" i="5"/>
  <c r="G5" i="5" s="1"/>
  <c r="H5" i="5" s="1"/>
  <c r="H14" i="4"/>
  <c r="G13" i="4"/>
  <c r="H13" i="4" s="1"/>
  <c r="F13" i="4"/>
  <c r="F9" i="4"/>
  <c r="G9" i="4" s="1"/>
  <c r="H9" i="4" s="1"/>
  <c r="F8" i="4"/>
  <c r="G8" i="4" s="1"/>
  <c r="H8" i="4" s="1"/>
  <c r="F7" i="4"/>
  <c r="G7" i="4" s="1"/>
  <c r="H7" i="4" s="1"/>
  <c r="F6" i="4"/>
  <c r="G6" i="4" s="1"/>
  <c r="H6" i="4" s="1"/>
  <c r="F5" i="4"/>
  <c r="G5" i="4" s="1"/>
  <c r="H5" i="4" s="1"/>
  <c r="H14" i="12" l="1"/>
  <c r="H10" i="12"/>
  <c r="H15" i="12" s="1"/>
  <c r="H5" i="7"/>
  <c r="G11" i="7"/>
  <c r="H11" i="7" s="1"/>
  <c r="G15" i="7"/>
  <c r="H15" i="7" s="1"/>
  <c r="G11" i="6"/>
  <c r="H11" i="6" s="1"/>
  <c r="H16" i="6" s="1"/>
  <c r="H5" i="6"/>
  <c r="G14" i="6"/>
  <c r="H14" i="6" s="1"/>
  <c r="G11" i="3"/>
  <c r="H11" i="3" s="1"/>
  <c r="H16" i="3" s="1"/>
  <c r="H5" i="3"/>
  <c r="G14" i="3"/>
  <c r="H14" i="3" s="1"/>
  <c r="H14" i="5"/>
  <c r="H10" i="5"/>
  <c r="H15" i="5" s="1"/>
  <c r="H10" i="4"/>
  <c r="H15" i="4" s="1"/>
  <c r="H16" i="7" l="1"/>
  <c r="I17" i="2"/>
  <c r="J17" i="2" s="1"/>
  <c r="J14" i="1"/>
  <c r="H16" i="2"/>
  <c r="I16" i="2" s="1"/>
  <c r="J16" i="2" s="1"/>
  <c r="H12" i="2"/>
  <c r="I12" i="2" s="1"/>
  <c r="J12" i="2" s="1"/>
  <c r="H11" i="2"/>
  <c r="I11" i="2" s="1"/>
  <c r="J11" i="2" s="1"/>
  <c r="H10" i="2"/>
  <c r="I10" i="2" s="1"/>
  <c r="J10" i="2" s="1"/>
  <c r="H9" i="2"/>
  <c r="I9" i="2" s="1"/>
  <c r="J9" i="2" s="1"/>
  <c r="H8" i="2"/>
  <c r="I8" i="2" s="1"/>
  <c r="J8" i="2" s="1"/>
  <c r="H7" i="2"/>
  <c r="I7" i="2" s="1"/>
  <c r="I9" i="1"/>
  <c r="J9" i="1" s="1"/>
  <c r="I8" i="1"/>
  <c r="J8" i="1" s="1"/>
  <c r="I7" i="1"/>
  <c r="J7" i="1" s="1"/>
  <c r="I6" i="1"/>
  <c r="J6" i="1" s="1"/>
  <c r="I5" i="1"/>
  <c r="I13" i="1" l="1"/>
  <c r="J13" i="1" s="1"/>
  <c r="I13" i="2"/>
  <c r="J13" i="2" s="1"/>
  <c r="J18" i="2" s="1"/>
  <c r="J7" i="2"/>
  <c r="J5" i="1"/>
  <c r="J10" i="1" s="1"/>
  <c r="J15" i="1" s="1"/>
</calcChain>
</file>

<file path=xl/sharedStrings.xml><?xml version="1.0" encoding="utf-8"?>
<sst xmlns="http://schemas.openxmlformats.org/spreadsheetml/2006/main" count="340" uniqueCount="66">
  <si>
    <t>U.M.</t>
  </si>
  <si>
    <t>n.</t>
  </si>
  <si>
    <t>ASST OVEST MILANESE</t>
  </si>
  <si>
    <t>Fabbisogno ANNUO PRESUNTO</t>
  </si>
  <si>
    <t xml:space="preserve">Fabbisogno ANNUO PRESUNTO </t>
  </si>
  <si>
    <t xml:space="preserve"> ASST RHODENSE </t>
  </si>
  <si>
    <t>OSPEDALE NIGUARDA</t>
  </si>
  <si>
    <t xml:space="preserve">n. </t>
  </si>
  <si>
    <t>ASST DI LODI</t>
  </si>
  <si>
    <t>ASST CENTRO SPEC. ORT. TRAUMAT. GAETANO PINI</t>
  </si>
  <si>
    <t>PREZZO UNITARIO A BASE D'ASTA IVA ESCLUSA</t>
  </si>
  <si>
    <r>
      <t xml:space="preserve">Fabbisogno </t>
    </r>
    <r>
      <rPr>
        <b/>
        <u/>
        <sz val="7.5"/>
        <rFont val="Calibri"/>
        <family val="2"/>
      </rPr>
      <t>ANNUO</t>
    </r>
    <r>
      <rPr>
        <b/>
        <sz val="7.5"/>
        <rFont val="Calibri"/>
        <family val="2"/>
      </rPr>
      <t xml:space="preserve"> PRESUNT0</t>
    </r>
  </si>
  <si>
    <t>DESCRIZIONE MATERIALE DI CONSUMO MONOUSO</t>
  </si>
  <si>
    <t>rif. 1</t>
  </si>
  <si>
    <t>rif. 2</t>
  </si>
  <si>
    <t>rif. 3</t>
  </si>
  <si>
    <t xml:space="preserve">rif. 4 </t>
  </si>
  <si>
    <t xml:space="preserve">rif. 5 </t>
  </si>
  <si>
    <t xml:space="preserve">PADELLA INGLESE </t>
  </si>
  <si>
    <t xml:space="preserve">PAPPAGALLO CLASSICO </t>
  </si>
  <si>
    <t xml:space="preserve">BACCINELLA RENIFORME </t>
  </si>
  <si>
    <t xml:space="preserve">CATINO GRANDE </t>
  </si>
  <si>
    <t xml:space="preserve">PADELLA PIANA ITALIANA </t>
  </si>
  <si>
    <t>VASINO BACINELLA MULTIUSO</t>
  </si>
  <si>
    <t xml:space="preserve">rif.6 </t>
  </si>
  <si>
    <t>0,40</t>
  </si>
  <si>
    <t>0,09</t>
  </si>
  <si>
    <t>0,35</t>
  </si>
  <si>
    <t>0,30</t>
  </si>
  <si>
    <t>rif. 7</t>
  </si>
  <si>
    <t>TOTALE MACERATORI</t>
  </si>
  <si>
    <t>TOTALE COMPLESSIVO ANNUO  MACERATORI NOLEGGIO</t>
  </si>
  <si>
    <t>TOTALE COMPLESSIVO 60 MESI   MACERATORI NOLEGGIO</t>
  </si>
  <si>
    <t>TOTALE COMPLESSIVO 60 MESI   MATERIALE DI CONSUMO MONOUSO</t>
  </si>
  <si>
    <t>PREZZO UNITARIO  ANNUO  A BASE D'ASTA CAD. MACERATORE  IVA ESCLUSA (noleggio + ass. tecnica)</t>
  </si>
  <si>
    <t>2200,00</t>
  </si>
  <si>
    <t>CANONE NOLEGIGO MACERATORI</t>
  </si>
  <si>
    <t>TOTALE MATERIALE DI CONSUMO (RIF. A)</t>
  </si>
  <si>
    <t>TOTALE MATERIALE DI CONSUMO (RIF. B)</t>
  </si>
  <si>
    <t>TOTALE COMPLESSIVO A BASE DI GARA LOTTO 1  (RIF. A + RIF. B)</t>
  </si>
  <si>
    <t>TOTALE NOLEGGIO  (RIF. B)</t>
  </si>
  <si>
    <t>CANONE NOLEGGIO MACERATORI</t>
  </si>
  <si>
    <t>TOTALE COMPLESSIVO A BASE DI GARA LOTTO 2  (RIF. A + RIF. B)</t>
  </si>
  <si>
    <t>DESCRIZIONE MATERIALE DI CONSUMO MONOUSO
CND: Y091299</t>
  </si>
  <si>
    <t>TOTALE COMPLESSIVO 60 MESI  MATERIALE DI CONSUMO MONOUSO</t>
  </si>
  <si>
    <t>TOTALE COMPLESSIVO 12 MESI  MATERIALE DI CONSUMO MONOUSO</t>
  </si>
  <si>
    <t>TOTALI  12 MESI MATERIALE DI CONSUMO</t>
  </si>
  <si>
    <t>TOTALE COMPLESSIVO 12 MESI MATERIALE DI CONSUMO MONOUSO</t>
  </si>
  <si>
    <t>ASST FBF SACCO</t>
  </si>
  <si>
    <t>FABBISOGNO  12 MESI MATERIALE DI CONSUMO</t>
  </si>
  <si>
    <t>IMPORTO TOTALE COMPLESSIVO 12 MESI MATERIALE DI CONSUMO MONOUSO</t>
  </si>
  <si>
    <t>NR. MACERATORI</t>
  </si>
  <si>
    <t>IMPORTO TOTALE COMPLESSIVO ANNUO  MACERATORI NOLEGGIO</t>
  </si>
  <si>
    <t>IMPORTO TOTALE COMPLESSIVO 60 MESI   MATERIALE DI CONSUMO MONOUSO</t>
  </si>
  <si>
    <t>IMPORTO TOTALE COMPLESSIVO 60 MESI   MACERATORI NOLEGGIO</t>
  </si>
  <si>
    <t>rif. 6</t>
  </si>
  <si>
    <t>FABBISOGNO TOTALI  12 MESI MATERIALE DI CONSUMO</t>
  </si>
  <si>
    <t>NR.  MACERATORI</t>
  </si>
  <si>
    <t>IMPORTO TOTALE COMPLESSIVO 12 MESI  MATERIALE DI CONSUMO MONOUSO</t>
  </si>
  <si>
    <t>IMPORTO TOTALE COMPLESSIVO 60 MESI  MATERIALE DI CONSUMO MONOUSO</t>
  </si>
  <si>
    <t>ASST  NIGUARDA</t>
  </si>
  <si>
    <t>ASST NIGUARDA</t>
  </si>
  <si>
    <t xml:space="preserve">LOTTO 1
</t>
  </si>
  <si>
    <t>LOTTO 1</t>
  </si>
  <si>
    <t xml:space="preserve">LOTTO 2
</t>
  </si>
  <si>
    <t xml:space="preserve">DESCRIZIONE MATERIALE DI CONSUMO MONOUSO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</si>
</sst>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€-2]\ #,##0.00;[Red]\-[$€-2]\ #,##0.00"/>
  </numFmts>
  <fonts count="2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7.5"/>
      <name val="Calibri"/>
      <family val="2"/>
    </font>
    <font>
      <sz val="9"/>
      <color indexed="8"/>
      <name val="Calibri"/>
      <family val="2"/>
    </font>
    <font>
      <sz val="8"/>
      <name val="Calibri"/>
      <family val="2"/>
    </font>
    <font>
      <sz val="9"/>
      <name val="Calibri"/>
      <family val="2"/>
    </font>
    <font>
      <sz val="12"/>
      <color theme="1"/>
      <name val="Calibri"/>
      <family val="2"/>
      <scheme val="minor"/>
    </font>
    <font>
      <b/>
      <sz val="9"/>
      <name val="Calibri"/>
      <family val="2"/>
    </font>
    <font>
      <sz val="9"/>
      <color theme="1"/>
      <name val="Calibri"/>
      <family val="2"/>
    </font>
    <font>
      <b/>
      <sz val="14"/>
      <name val="Calibri"/>
      <family val="2"/>
    </font>
    <font>
      <b/>
      <sz val="11"/>
      <color rgb="FFFF0000"/>
      <name val="Calibri"/>
      <family val="2"/>
      <scheme val="minor"/>
    </font>
    <font>
      <b/>
      <u/>
      <sz val="7.5"/>
      <name val="Calibri"/>
      <family val="2"/>
    </font>
    <font>
      <sz val="12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4"/>
      <name val="Calibri"/>
      <family val="2"/>
      <scheme val="minor"/>
    </font>
    <font>
      <sz val="9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0" fillId="0" borderId="9" xfId="0" applyBorder="1"/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10" fillId="3" borderId="0" xfId="0" applyFont="1" applyFill="1"/>
    <xf numFmtId="0" fontId="0" fillId="3" borderId="9" xfId="0" applyFill="1" applyBorder="1"/>
    <xf numFmtId="0" fontId="2" fillId="0" borderId="4" xfId="0" applyFont="1" applyBorder="1" applyAlignment="1">
      <alignment horizontal="center" wrapText="1"/>
    </xf>
    <xf numFmtId="0" fontId="0" fillId="3" borderId="1" xfId="0" applyFill="1" applyBorder="1"/>
    <xf numFmtId="0" fontId="10" fillId="3" borderId="1" xfId="0" applyFont="1" applyFill="1" applyBorder="1" applyAlignment="1">
      <alignment wrapText="1"/>
    </xf>
    <xf numFmtId="0" fontId="12" fillId="3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3" borderId="0" xfId="0" applyFont="1" applyFill="1"/>
    <xf numFmtId="0" fontId="8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3" fontId="15" fillId="3" borderId="1" xfId="0" applyNumberFormat="1" applyFont="1" applyFill="1" applyBorder="1" applyAlignment="1">
      <alignment horizontal="center" wrapText="1"/>
    </xf>
    <xf numFmtId="3" fontId="15" fillId="3" borderId="1" xfId="0" applyNumberFormat="1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10" fillId="3" borderId="1" xfId="0" applyFont="1" applyFill="1" applyBorder="1"/>
    <xf numFmtId="0" fontId="12" fillId="3" borderId="1" xfId="0" applyFont="1" applyFill="1" applyBorder="1" applyAlignment="1">
      <alignment horizontal="center"/>
    </xf>
    <xf numFmtId="0" fontId="19" fillId="3" borderId="1" xfId="0" applyFont="1" applyFill="1" applyBorder="1"/>
    <xf numFmtId="0" fontId="20" fillId="3" borderId="1" xfId="0" applyFont="1" applyFill="1" applyBorder="1"/>
    <xf numFmtId="0" fontId="21" fillId="3" borderId="1" xfId="0" applyFont="1" applyFill="1" applyBorder="1" applyAlignment="1">
      <alignment horizontal="center"/>
    </xf>
    <xf numFmtId="0" fontId="19" fillId="3" borderId="0" xfId="0" applyFont="1" applyFill="1"/>
    <xf numFmtId="0" fontId="19" fillId="3" borderId="1" xfId="0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7" fillId="3" borderId="1" xfId="0" applyNumberFormat="1" applyFont="1" applyFill="1" applyBorder="1" applyAlignment="1">
      <alignment horizontal="center" wrapText="1"/>
    </xf>
    <xf numFmtId="164" fontId="16" fillId="3" borderId="1" xfId="0" applyNumberFormat="1" applyFont="1" applyFill="1" applyBorder="1" applyAlignment="1">
      <alignment horizontal="center" wrapText="1"/>
    </xf>
    <xf numFmtId="49" fontId="22" fillId="3" borderId="1" xfId="0" applyNumberFormat="1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9" fontId="25" fillId="0" borderId="1" xfId="0" applyNumberFormat="1" applyFont="1" applyBorder="1" applyAlignment="1">
      <alignment horizontal="center" wrapText="1"/>
    </xf>
    <xf numFmtId="164" fontId="25" fillId="0" borderId="1" xfId="0" applyNumberFormat="1" applyFont="1" applyBorder="1" applyAlignment="1">
      <alignment horizontal="center" wrapText="1"/>
    </xf>
    <xf numFmtId="0" fontId="25" fillId="0" borderId="0" xfId="0" applyFont="1" applyAlignment="1">
      <alignment wrapText="1"/>
    </xf>
    <xf numFmtId="3" fontId="8" fillId="5" borderId="1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wrapText="1"/>
    </xf>
    <xf numFmtId="0" fontId="0" fillId="5" borderId="0" xfId="0" applyFill="1"/>
    <xf numFmtId="3" fontId="8" fillId="6" borderId="1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wrapText="1"/>
    </xf>
    <xf numFmtId="0" fontId="0" fillId="6" borderId="0" xfId="0" applyFill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49" fontId="22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wrapText="1"/>
    </xf>
    <xf numFmtId="0" fontId="20" fillId="4" borderId="1" xfId="0" applyFont="1" applyFill="1" applyBorder="1" applyAlignment="1">
      <alignment horizontal="center" wrapText="1"/>
    </xf>
    <xf numFmtId="3" fontId="21" fillId="4" borderId="1" xfId="0" applyNumberFormat="1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wrapText="1"/>
    </xf>
    <xf numFmtId="0" fontId="21" fillId="4" borderId="1" xfId="0" applyFont="1" applyFill="1" applyBorder="1" applyAlignment="1">
      <alignment horizontal="center" wrapText="1"/>
    </xf>
    <xf numFmtId="164" fontId="19" fillId="4" borderId="1" xfId="0" applyNumberFormat="1" applyFont="1" applyFill="1" applyBorder="1" applyAlignment="1">
      <alignment wrapText="1"/>
    </xf>
    <xf numFmtId="0" fontId="25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49" fontId="25" fillId="3" borderId="1" xfId="0" applyNumberFormat="1" applyFont="1" applyFill="1" applyBorder="1" applyAlignment="1">
      <alignment horizontal="center" wrapText="1"/>
    </xf>
    <xf numFmtId="164" fontId="25" fillId="3" borderId="1" xfId="0" applyNumberFormat="1" applyFont="1" applyFill="1" applyBorder="1" applyAlignment="1">
      <alignment horizontal="center" wrapText="1"/>
    </xf>
    <xf numFmtId="0" fontId="25" fillId="3" borderId="0" xfId="0" applyFont="1" applyFill="1" applyAlignment="1">
      <alignment wrapText="1"/>
    </xf>
    <xf numFmtId="0" fontId="24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3" fontId="19" fillId="3" borderId="1" xfId="0" applyNumberFormat="1" applyFont="1" applyFill="1" applyBorder="1" applyAlignment="1">
      <alignment horizontal="center" vertical="center"/>
    </xf>
    <xf numFmtId="3" fontId="21" fillId="3" borderId="1" xfId="0" applyNumberFormat="1" applyFont="1" applyFill="1" applyBorder="1" applyAlignment="1">
      <alignment horizontal="center"/>
    </xf>
    <xf numFmtId="49" fontId="19" fillId="3" borderId="1" xfId="0" applyNumberFormat="1" applyFont="1" applyFill="1" applyBorder="1" applyAlignment="1">
      <alignment horizontal="center"/>
    </xf>
    <xf numFmtId="164" fontId="19" fillId="3" borderId="1" xfId="0" applyNumberFormat="1" applyFont="1" applyFill="1" applyBorder="1" applyAlignment="1">
      <alignment horizontal="center"/>
    </xf>
    <xf numFmtId="164" fontId="25" fillId="3" borderId="1" xfId="0" applyNumberFormat="1" applyFont="1" applyFill="1" applyBorder="1" applyAlignment="1">
      <alignment wrapText="1"/>
    </xf>
    <xf numFmtId="3" fontId="19" fillId="3" borderId="12" xfId="0" applyNumberFormat="1" applyFont="1" applyFill="1" applyBorder="1" applyAlignment="1">
      <alignment horizontal="center" vertical="center"/>
    </xf>
    <xf numFmtId="0" fontId="23" fillId="3" borderId="0" xfId="0" applyFont="1" applyFill="1"/>
    <xf numFmtId="0" fontId="19" fillId="7" borderId="1" xfId="0" applyFont="1" applyFill="1" applyBorder="1" applyAlignment="1">
      <alignment wrapText="1"/>
    </xf>
    <xf numFmtId="0" fontId="20" fillId="7" borderId="1" xfId="0" applyFont="1" applyFill="1" applyBorder="1" applyAlignment="1">
      <alignment horizontal="center" wrapText="1"/>
    </xf>
    <xf numFmtId="3" fontId="21" fillId="7" borderId="1" xfId="0" applyNumberFormat="1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center" wrapText="1"/>
    </xf>
    <xf numFmtId="0" fontId="21" fillId="7" borderId="1" xfId="0" applyFont="1" applyFill="1" applyBorder="1" applyAlignment="1">
      <alignment horizontal="center" wrapText="1"/>
    </xf>
    <xf numFmtId="164" fontId="19" fillId="7" borderId="1" xfId="0" applyNumberFormat="1" applyFont="1" applyFill="1" applyBorder="1" applyAlignment="1">
      <alignment wrapText="1"/>
    </xf>
    <xf numFmtId="0" fontId="15" fillId="3" borderId="3" xfId="0" applyFont="1" applyFill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3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2" fontId="0" fillId="0" borderId="0" xfId="0" applyNumberFormat="1"/>
    <xf numFmtId="2" fontId="23" fillId="3" borderId="0" xfId="0" applyNumberFormat="1" applyFont="1" applyFill="1"/>
    <xf numFmtId="2" fontId="0" fillId="3" borderId="13" xfId="0" applyNumberFormat="1" applyFill="1" applyBorder="1" applyAlignment="1">
      <alignment wrapText="1"/>
    </xf>
    <xf numFmtId="2" fontId="0" fillId="3" borderId="1" xfId="0" applyNumberFormat="1" applyFill="1" applyBorder="1" applyAlignment="1">
      <alignment wrapText="1"/>
    </xf>
    <xf numFmtId="2" fontId="0" fillId="3" borderId="13" xfId="0" applyNumberFormat="1" applyFill="1" applyBorder="1"/>
    <xf numFmtId="2" fontId="0" fillId="3" borderId="1" xfId="0" applyNumberFormat="1" applyFill="1" applyBorder="1"/>
    <xf numFmtId="2" fontId="19" fillId="3" borderId="13" xfId="0" applyNumberFormat="1" applyFont="1" applyFill="1" applyBorder="1"/>
    <xf numFmtId="2" fontId="19" fillId="3" borderId="1" xfId="0" applyNumberFormat="1" applyFont="1" applyFill="1" applyBorder="1"/>
    <xf numFmtId="2" fontId="16" fillId="0" borderId="13" xfId="0" applyNumberFormat="1" applyFont="1" applyBorder="1" applyAlignment="1">
      <alignment wrapText="1"/>
    </xf>
    <xf numFmtId="2" fontId="16" fillId="0" borderId="1" xfId="0" applyNumberFormat="1" applyFont="1" applyBorder="1" applyAlignment="1">
      <alignment wrapText="1"/>
    </xf>
    <xf numFmtId="1" fontId="0" fillId="3" borderId="1" xfId="0" applyNumberFormat="1" applyFill="1" applyBorder="1" applyAlignment="1">
      <alignment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/>
    <xf numFmtId="2" fontId="0" fillId="0" borderId="1" xfId="0" applyNumberFormat="1" applyBorder="1" applyAlignment="1">
      <alignment wrapText="1"/>
    </xf>
    <xf numFmtId="0" fontId="19" fillId="0" borderId="0" xfId="0" applyFont="1"/>
    <xf numFmtId="3" fontId="0" fillId="0" borderId="0" xfId="0" applyNumberFormat="1"/>
    <xf numFmtId="165" fontId="0" fillId="0" borderId="0" xfId="0" applyNumberFormat="1"/>
    <xf numFmtId="3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5" fontId="26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3" fontId="8" fillId="8" borderId="1" xfId="0" applyNumberFormat="1" applyFont="1" applyFill="1" applyBorder="1" applyAlignment="1">
      <alignment horizontal="center" vertical="center" wrapText="1"/>
    </xf>
    <xf numFmtId="3" fontId="8" fillId="8" borderId="1" xfId="0" applyNumberFormat="1" applyFont="1" applyFill="1" applyBorder="1" applyAlignment="1">
      <alignment horizontal="center" vertical="center"/>
    </xf>
    <xf numFmtId="3" fontId="19" fillId="8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3" fontId="8" fillId="9" borderId="1" xfId="0" applyNumberFormat="1" applyFont="1" applyFill="1" applyBorder="1" applyAlignment="1">
      <alignment horizontal="center" vertical="center" wrapText="1"/>
    </xf>
    <xf numFmtId="3" fontId="8" fillId="9" borderId="1" xfId="0" applyNumberFormat="1" applyFont="1" applyFill="1" applyBorder="1" applyAlignment="1">
      <alignment horizontal="center" vertical="center"/>
    </xf>
    <xf numFmtId="3" fontId="19" fillId="9" borderId="1" xfId="0" applyNumberFormat="1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3" fontId="8" fillId="10" borderId="1" xfId="0" applyNumberFormat="1" applyFont="1" applyFill="1" applyBorder="1" applyAlignment="1">
      <alignment horizontal="center" vertical="center" wrapText="1"/>
    </xf>
    <xf numFmtId="3" fontId="8" fillId="10" borderId="1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wrapText="1"/>
    </xf>
    <xf numFmtId="3" fontId="8" fillId="11" borderId="12" xfId="0" applyNumberFormat="1" applyFont="1" applyFill="1" applyBorder="1" applyAlignment="1">
      <alignment horizontal="center" vertical="center" wrapText="1"/>
    </xf>
    <xf numFmtId="3" fontId="8" fillId="11" borderId="12" xfId="0" applyNumberFormat="1" applyFont="1" applyFill="1" applyBorder="1" applyAlignment="1">
      <alignment horizontal="center" vertical="center"/>
    </xf>
    <xf numFmtId="0" fontId="8" fillId="11" borderId="12" xfId="0" applyFont="1" applyFill="1" applyBorder="1" applyAlignment="1">
      <alignment horizont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6"/>
  <sheetViews>
    <sheetView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2" sqref="B2"/>
    </sheetView>
  </sheetViews>
  <sheetFormatPr defaultRowHeight="15.75" x14ac:dyDescent="0.25"/>
  <cols>
    <col min="1" max="1" width="12.28515625" style="28" customWidth="1"/>
    <col min="2" max="2" width="53.28515625" style="9" customWidth="1"/>
    <col min="3" max="3" width="8.85546875" style="3" customWidth="1"/>
    <col min="4" max="4" width="21.140625" style="14" customWidth="1"/>
    <col min="5" max="5" width="13.140625" style="66" customWidth="1"/>
    <col min="6" max="7" width="15.7109375" style="70" customWidth="1"/>
    <col min="8" max="8" width="20.7109375" style="23" customWidth="1"/>
    <col min="9" max="9" width="24.85546875" customWidth="1"/>
    <col min="10" max="10" width="21.5703125" customWidth="1"/>
    <col min="11" max="13" width="9.5703125" bestFit="1" customWidth="1"/>
  </cols>
  <sheetData>
    <row r="1" spans="1:15" s="6" customFormat="1" ht="15" customHeight="1" x14ac:dyDescent="0.25">
      <c r="A1" s="153"/>
      <c r="B1" s="105"/>
      <c r="C1" s="106"/>
      <c r="D1" s="160"/>
      <c r="E1" s="151" t="s">
        <v>2</v>
      </c>
      <c r="F1" s="152" t="s">
        <v>5</v>
      </c>
      <c r="G1" s="135"/>
      <c r="H1" s="24"/>
    </row>
    <row r="2" spans="1:15" s="4" customFormat="1" ht="83.25" customHeight="1" x14ac:dyDescent="0.25">
      <c r="A2" s="154"/>
      <c r="B2" s="107" t="s">
        <v>62</v>
      </c>
      <c r="C2" s="2"/>
      <c r="D2" s="161"/>
      <c r="E2" s="151"/>
      <c r="F2" s="152"/>
      <c r="G2" s="136" t="s">
        <v>48</v>
      </c>
      <c r="H2" s="102" t="s">
        <v>46</v>
      </c>
      <c r="I2" s="103" t="s">
        <v>47</v>
      </c>
      <c r="J2" s="104" t="s">
        <v>33</v>
      </c>
    </row>
    <row r="3" spans="1:15" s="4" customFormat="1" ht="15" customHeight="1" x14ac:dyDescent="0.25">
      <c r="A3" s="154"/>
      <c r="B3" s="8"/>
      <c r="C3" s="5"/>
      <c r="D3" s="162" t="s">
        <v>10</v>
      </c>
      <c r="E3" s="158" t="s">
        <v>11</v>
      </c>
      <c r="F3" s="156" t="s">
        <v>4</v>
      </c>
      <c r="G3" s="148" t="s">
        <v>4</v>
      </c>
      <c r="H3" s="32"/>
      <c r="I3" s="33"/>
      <c r="J3" s="33"/>
    </row>
    <row r="4" spans="1:15" s="4" customFormat="1" ht="48.6" customHeight="1" x14ac:dyDescent="0.25">
      <c r="A4" s="155"/>
      <c r="B4" s="19" t="s">
        <v>43</v>
      </c>
      <c r="C4" s="19" t="s">
        <v>0</v>
      </c>
      <c r="D4" s="163"/>
      <c r="E4" s="159"/>
      <c r="F4" s="157"/>
      <c r="G4" s="149"/>
      <c r="H4" s="32"/>
      <c r="I4" s="34"/>
      <c r="J4" s="35"/>
    </row>
    <row r="5" spans="1:15" s="13" customFormat="1" ht="30" customHeight="1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62">
        <v>37370</v>
      </c>
      <c r="F5" s="67">
        <v>0</v>
      </c>
      <c r="G5" s="137">
        <v>26160</v>
      </c>
      <c r="H5" s="36">
        <f>SUM(E5:G5)</f>
        <v>63530</v>
      </c>
      <c r="I5" s="49">
        <f>D5*H5</f>
        <v>25412</v>
      </c>
      <c r="J5" s="50">
        <f>I5*5</f>
        <v>127060</v>
      </c>
      <c r="K5" s="110"/>
      <c r="L5" s="119"/>
      <c r="M5" s="118"/>
      <c r="N5" s="111"/>
      <c r="O5" s="111"/>
    </row>
    <row r="6" spans="1:15" s="13" customFormat="1" ht="25.5" customHeight="1" x14ac:dyDescent="0.25">
      <c r="A6" s="10" t="s">
        <v>14</v>
      </c>
      <c r="B6" s="11" t="s">
        <v>19</v>
      </c>
      <c r="C6" s="11" t="s">
        <v>1</v>
      </c>
      <c r="D6" s="29">
        <v>0.38</v>
      </c>
      <c r="E6" s="62">
        <v>53950</v>
      </c>
      <c r="F6" s="67">
        <v>5300</v>
      </c>
      <c r="G6" s="137">
        <v>37765</v>
      </c>
      <c r="H6" s="36">
        <f>SUM(E6:G6)</f>
        <v>97015</v>
      </c>
      <c r="I6" s="49">
        <f t="shared" ref="I6:I9" si="0">D6*H6</f>
        <v>36865.699999999997</v>
      </c>
      <c r="J6" s="50">
        <f t="shared" ref="J6:J9" si="1">I6*5</f>
        <v>184328.5</v>
      </c>
      <c r="K6" s="110"/>
      <c r="L6" s="119"/>
      <c r="M6" s="118"/>
      <c r="N6" s="111"/>
      <c r="O6" s="111"/>
    </row>
    <row r="7" spans="1:15" s="20" customFormat="1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63">
        <v>168932</v>
      </c>
      <c r="F7" s="68">
        <v>0</v>
      </c>
      <c r="G7" s="138">
        <v>118252.4</v>
      </c>
      <c r="H7" s="37">
        <f>SUM(E7:G7)</f>
        <v>287184.40000000002</v>
      </c>
      <c r="I7" s="49">
        <f t="shared" si="0"/>
        <v>25846.596000000001</v>
      </c>
      <c r="J7" s="50">
        <f t="shared" si="1"/>
        <v>129232.98000000001</v>
      </c>
      <c r="K7" s="112"/>
      <c r="L7" s="120"/>
      <c r="M7" s="118"/>
      <c r="N7" s="113"/>
      <c r="O7" s="113"/>
    </row>
    <row r="8" spans="1:15" s="20" customFormat="1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64">
        <v>41786</v>
      </c>
      <c r="F8" s="68">
        <v>0</v>
      </c>
      <c r="G8" s="138">
        <v>29250</v>
      </c>
      <c r="H8" s="37">
        <f>SUM(E8:G8)</f>
        <v>71036</v>
      </c>
      <c r="I8" s="49">
        <f t="shared" si="0"/>
        <v>24862.6</v>
      </c>
      <c r="J8" s="50">
        <f t="shared" si="1"/>
        <v>124313</v>
      </c>
      <c r="K8" s="112"/>
      <c r="L8" s="120"/>
      <c r="M8" s="118"/>
      <c r="N8" s="113"/>
      <c r="O8" s="113"/>
    </row>
    <row r="9" spans="1:15" s="20" customFormat="1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64">
        <v>15596</v>
      </c>
      <c r="F9" s="68">
        <v>500</v>
      </c>
      <c r="G9" s="138">
        <v>10917</v>
      </c>
      <c r="H9" s="37">
        <f>SUM(E9:G9)</f>
        <v>27013</v>
      </c>
      <c r="I9" s="49">
        <f t="shared" si="0"/>
        <v>8103.9</v>
      </c>
      <c r="J9" s="50">
        <f t="shared" si="1"/>
        <v>40519.5</v>
      </c>
      <c r="K9" s="112"/>
      <c r="L9" s="120"/>
      <c r="M9" s="118"/>
      <c r="N9" s="113"/>
      <c r="O9" s="113"/>
    </row>
    <row r="10" spans="1:15" s="43" customFormat="1" ht="18.75" x14ac:dyDescent="0.3">
      <c r="A10" s="86"/>
      <c r="B10" s="87" t="s">
        <v>37</v>
      </c>
      <c r="C10" s="86"/>
      <c r="D10" s="88"/>
      <c r="E10" s="89"/>
      <c r="F10" s="89"/>
      <c r="G10" s="139"/>
      <c r="H10" s="90"/>
      <c r="I10" s="91"/>
      <c r="J10" s="92">
        <f>J5+J6+J7+J8+J9</f>
        <v>605453.98</v>
      </c>
      <c r="K10" s="114"/>
      <c r="L10" s="121"/>
      <c r="M10" s="115"/>
      <c r="N10" s="115"/>
      <c r="O10" s="115"/>
    </row>
    <row r="11" spans="1:15" s="13" customFormat="1" ht="52.5" customHeight="1" x14ac:dyDescent="0.25">
      <c r="A11" s="12"/>
      <c r="B11" s="21"/>
      <c r="D11" s="51" t="s">
        <v>34</v>
      </c>
      <c r="E11" s="151" t="s">
        <v>2</v>
      </c>
      <c r="F11" s="152" t="s">
        <v>5</v>
      </c>
      <c r="G11" s="150" t="s">
        <v>48</v>
      </c>
      <c r="H11" s="39" t="s">
        <v>30</v>
      </c>
      <c r="I11" s="39" t="s">
        <v>31</v>
      </c>
      <c r="J11" s="39" t="s">
        <v>32</v>
      </c>
      <c r="K11" s="110"/>
      <c r="L11" s="122"/>
      <c r="M11" s="111"/>
      <c r="N11" s="111"/>
      <c r="O11" s="111"/>
    </row>
    <row r="12" spans="1:15" s="13" customFormat="1" ht="39" customHeight="1" x14ac:dyDescent="0.25">
      <c r="A12" s="12"/>
      <c r="B12" s="21"/>
      <c r="D12" s="38"/>
      <c r="E12" s="151"/>
      <c r="F12" s="152"/>
      <c r="G12" s="150"/>
      <c r="H12" s="39"/>
      <c r="K12" s="110"/>
      <c r="L12" s="122"/>
      <c r="M12" s="111"/>
      <c r="N12" s="111"/>
      <c r="O12" s="111"/>
    </row>
    <row r="13" spans="1:15" s="33" customFormat="1" x14ac:dyDescent="0.25">
      <c r="A13" s="34" t="s">
        <v>29</v>
      </c>
      <c r="B13" s="54" t="s">
        <v>41</v>
      </c>
      <c r="C13" s="35" t="s">
        <v>7</v>
      </c>
      <c r="D13" s="55" t="s">
        <v>35</v>
      </c>
      <c r="E13" s="65">
        <v>55</v>
      </c>
      <c r="F13" s="69">
        <v>0</v>
      </c>
      <c r="G13" s="140">
        <v>65</v>
      </c>
      <c r="H13" s="32">
        <f>SUM(E13:G13)</f>
        <v>120</v>
      </c>
      <c r="I13" s="56">
        <f>H13*D13</f>
        <v>264000</v>
      </c>
      <c r="J13" s="56">
        <f>I13*5</f>
        <v>1320000</v>
      </c>
      <c r="K13" s="116"/>
      <c r="L13" s="117"/>
      <c r="M13" s="117"/>
      <c r="N13" s="117"/>
      <c r="O13" s="117"/>
    </row>
    <row r="14" spans="1:15" s="85" customFormat="1" ht="18.75" x14ac:dyDescent="0.3">
      <c r="A14" s="81"/>
      <c r="B14" s="82" t="s">
        <v>40</v>
      </c>
      <c r="C14" s="81"/>
      <c r="D14" s="83"/>
      <c r="E14" s="81"/>
      <c r="F14" s="81"/>
      <c r="G14" s="81"/>
      <c r="H14" s="81"/>
      <c r="I14" s="84"/>
      <c r="J14" s="84">
        <f>D13*H13*5</f>
        <v>1320000</v>
      </c>
      <c r="L14" s="61"/>
    </row>
    <row r="15" spans="1:15" s="48" customFormat="1" ht="56.25" customHeight="1" x14ac:dyDescent="0.3">
      <c r="A15" s="75"/>
      <c r="B15" s="76" t="s">
        <v>39</v>
      </c>
      <c r="C15" s="75"/>
      <c r="D15" s="77"/>
      <c r="E15" s="78"/>
      <c r="F15" s="75"/>
      <c r="G15" s="75"/>
      <c r="H15" s="79"/>
      <c r="I15" s="75"/>
      <c r="J15" s="80">
        <f>J10+J14</f>
        <v>1925453.98</v>
      </c>
      <c r="L15" s="4"/>
    </row>
    <row r="16" spans="1:15" s="14" customFormat="1" x14ac:dyDescent="0.25">
      <c r="A16" s="40"/>
      <c r="B16" s="41"/>
      <c r="C16" s="20"/>
      <c r="D16" s="20"/>
      <c r="E16" s="20"/>
      <c r="F16" s="20"/>
      <c r="G16" s="20"/>
      <c r="H16" s="42"/>
      <c r="I16" s="20"/>
      <c r="J16" s="20"/>
      <c r="L16"/>
    </row>
    <row r="17" spans="1:12" s="14" customFormat="1" x14ac:dyDescent="0.25">
      <c r="A17" s="40"/>
      <c r="B17" s="41"/>
      <c r="C17" s="20"/>
      <c r="D17" s="20"/>
      <c r="E17" s="20"/>
      <c r="F17" s="20"/>
      <c r="G17" s="20"/>
      <c r="H17" s="42"/>
      <c r="I17" s="20"/>
      <c r="J17" s="20"/>
      <c r="L17"/>
    </row>
    <row r="18" spans="1:12" s="46" customFormat="1" ht="18.75" x14ac:dyDescent="0.3">
      <c r="A18" s="43"/>
      <c r="B18" s="44"/>
      <c r="C18" s="43"/>
      <c r="D18" s="43"/>
      <c r="E18" s="43"/>
      <c r="F18" s="43"/>
      <c r="G18" s="43"/>
      <c r="H18" s="45"/>
      <c r="I18" s="43"/>
      <c r="J18" s="47"/>
      <c r="L18" s="123"/>
    </row>
    <row r="19" spans="1:12" s="14" customFormat="1" x14ac:dyDescent="0.25">
      <c r="A19" s="27"/>
      <c r="B19" s="17"/>
      <c r="H19" s="22"/>
      <c r="L19"/>
    </row>
    <row r="20" spans="1:12" s="14" customFormat="1" x14ac:dyDescent="0.25">
      <c r="A20" s="27"/>
      <c r="B20" s="17"/>
      <c r="H20" s="22"/>
      <c r="L20"/>
    </row>
    <row r="21" spans="1:12" s="14" customFormat="1" x14ac:dyDescent="0.25">
      <c r="A21" s="27"/>
      <c r="B21" s="17"/>
      <c r="H21" s="22"/>
      <c r="L21"/>
    </row>
    <row r="22" spans="1:12" s="14" customFormat="1" x14ac:dyDescent="0.25">
      <c r="A22" s="27"/>
      <c r="B22" s="17"/>
      <c r="H22" s="22"/>
      <c r="L22"/>
    </row>
    <row r="23" spans="1:12" s="14" customFormat="1" x14ac:dyDescent="0.25">
      <c r="A23" s="27"/>
      <c r="B23" s="17"/>
      <c r="H23" s="22"/>
      <c r="L23"/>
    </row>
    <row r="24" spans="1:12" s="14" customFormat="1" x14ac:dyDescent="0.25">
      <c r="A24" s="27"/>
      <c r="B24" s="17"/>
      <c r="H24" s="22"/>
      <c r="L24"/>
    </row>
    <row r="25" spans="1:12" s="14" customFormat="1" x14ac:dyDescent="0.25">
      <c r="A25" s="27"/>
      <c r="B25" s="17"/>
      <c r="H25" s="22"/>
      <c r="L25"/>
    </row>
    <row r="26" spans="1:12" s="14" customFormat="1" x14ac:dyDescent="0.25">
      <c r="A26" s="27"/>
      <c r="B26" s="17"/>
      <c r="H26" s="22"/>
      <c r="L26"/>
    </row>
    <row r="27" spans="1:12" s="14" customFormat="1" x14ac:dyDescent="0.25">
      <c r="A27" s="27"/>
      <c r="B27" s="17"/>
      <c r="H27" s="22"/>
      <c r="L27"/>
    </row>
    <row r="28" spans="1:12" s="14" customFormat="1" x14ac:dyDescent="0.25">
      <c r="A28" s="27"/>
      <c r="B28" s="17"/>
      <c r="H28" s="22"/>
      <c r="L28"/>
    </row>
    <row r="29" spans="1:12" s="14" customFormat="1" x14ac:dyDescent="0.25">
      <c r="A29" s="27"/>
      <c r="B29" s="17"/>
      <c r="E29" s="66"/>
      <c r="F29" s="70"/>
      <c r="G29" s="70"/>
      <c r="H29" s="22"/>
      <c r="L29"/>
    </row>
    <row r="30" spans="1:12" s="14" customFormat="1" x14ac:dyDescent="0.25">
      <c r="A30" s="27"/>
      <c r="B30" s="17"/>
      <c r="E30" s="66"/>
      <c r="F30" s="70"/>
      <c r="G30" s="70"/>
      <c r="H30" s="22"/>
      <c r="L30"/>
    </row>
    <row r="31" spans="1:12" s="14" customFormat="1" x14ac:dyDescent="0.25">
      <c r="A31" s="27"/>
      <c r="B31" s="17"/>
      <c r="E31" s="66"/>
      <c r="F31" s="70"/>
      <c r="G31" s="70"/>
      <c r="H31" s="22"/>
      <c r="L31"/>
    </row>
    <row r="32" spans="1:12" s="14" customFormat="1" x14ac:dyDescent="0.25">
      <c r="A32" s="27"/>
      <c r="B32" s="17"/>
      <c r="E32" s="66"/>
      <c r="F32" s="70"/>
      <c r="G32" s="70"/>
      <c r="H32" s="22"/>
      <c r="L32"/>
    </row>
    <row r="33" spans="1:12" s="14" customFormat="1" x14ac:dyDescent="0.25">
      <c r="A33" s="27"/>
      <c r="B33" s="17"/>
      <c r="E33" s="66"/>
      <c r="F33" s="70"/>
      <c r="G33" s="70"/>
      <c r="H33" s="22"/>
      <c r="L33"/>
    </row>
    <row r="34" spans="1:12" s="14" customFormat="1" x14ac:dyDescent="0.25">
      <c r="A34" s="27"/>
      <c r="B34" s="17"/>
      <c r="E34" s="66"/>
      <c r="F34" s="70"/>
      <c r="G34" s="70"/>
      <c r="H34" s="22"/>
      <c r="L34"/>
    </row>
    <row r="35" spans="1:12" s="14" customFormat="1" x14ac:dyDescent="0.25">
      <c r="A35" s="27"/>
      <c r="B35" s="17"/>
      <c r="E35" s="66"/>
      <c r="F35" s="70"/>
      <c r="G35" s="70"/>
      <c r="H35" s="22"/>
      <c r="L35"/>
    </row>
    <row r="36" spans="1:12" s="14" customFormat="1" x14ac:dyDescent="0.25">
      <c r="A36" s="27"/>
      <c r="B36" s="17"/>
      <c r="E36" s="66"/>
      <c r="F36" s="70"/>
      <c r="G36" s="70"/>
      <c r="H36" s="22"/>
      <c r="L36"/>
    </row>
    <row r="37" spans="1:12" s="14" customFormat="1" x14ac:dyDescent="0.25">
      <c r="A37" s="27"/>
      <c r="B37" s="17"/>
      <c r="E37" s="66"/>
      <c r="F37" s="70"/>
      <c r="G37" s="70"/>
      <c r="H37" s="22"/>
      <c r="L37"/>
    </row>
    <row r="38" spans="1:12" s="14" customFormat="1" x14ac:dyDescent="0.25">
      <c r="A38" s="27"/>
      <c r="B38" s="17"/>
      <c r="E38" s="66"/>
      <c r="F38" s="70"/>
      <c r="G38" s="70"/>
      <c r="H38" s="22"/>
      <c r="L38"/>
    </row>
    <row r="39" spans="1:12" s="14" customFormat="1" x14ac:dyDescent="0.25">
      <c r="A39" s="27"/>
      <c r="B39" s="17"/>
      <c r="E39" s="66"/>
      <c r="F39" s="70"/>
      <c r="G39" s="70"/>
      <c r="H39" s="22"/>
      <c r="L39"/>
    </row>
    <row r="40" spans="1:12" s="14" customFormat="1" x14ac:dyDescent="0.25">
      <c r="A40" s="27"/>
      <c r="B40" s="17"/>
      <c r="E40" s="66"/>
      <c r="F40" s="70"/>
      <c r="G40" s="70"/>
      <c r="H40" s="22"/>
      <c r="L40"/>
    </row>
    <row r="41" spans="1:12" s="14" customFormat="1" x14ac:dyDescent="0.25">
      <c r="A41" s="27"/>
      <c r="B41" s="17"/>
      <c r="E41" s="66"/>
      <c r="F41" s="70"/>
      <c r="G41" s="70"/>
      <c r="H41" s="22"/>
      <c r="L41"/>
    </row>
    <row r="42" spans="1:12" s="14" customFormat="1" x14ac:dyDescent="0.25">
      <c r="A42" s="27"/>
      <c r="B42" s="17"/>
      <c r="E42" s="66"/>
      <c r="F42" s="70"/>
      <c r="G42" s="70"/>
      <c r="H42" s="22"/>
      <c r="L42"/>
    </row>
    <row r="43" spans="1:12" s="14" customFormat="1" x14ac:dyDescent="0.25">
      <c r="A43" s="27"/>
      <c r="B43" s="17"/>
      <c r="E43" s="66"/>
      <c r="F43" s="70"/>
      <c r="G43" s="70"/>
      <c r="H43" s="22"/>
      <c r="L43"/>
    </row>
    <row r="44" spans="1:12" s="14" customFormat="1" x14ac:dyDescent="0.25">
      <c r="A44" s="27"/>
      <c r="B44" s="17"/>
      <c r="E44" s="66"/>
      <c r="F44" s="70"/>
      <c r="G44" s="70"/>
      <c r="H44" s="22"/>
      <c r="L44"/>
    </row>
    <row r="45" spans="1:12" s="14" customFormat="1" x14ac:dyDescent="0.25">
      <c r="A45" s="27"/>
      <c r="B45" s="17"/>
      <c r="E45" s="66"/>
      <c r="F45" s="70"/>
      <c r="G45" s="70"/>
      <c r="H45" s="22"/>
      <c r="L45"/>
    </row>
    <row r="46" spans="1:12" s="14" customFormat="1" x14ac:dyDescent="0.25">
      <c r="A46" s="27"/>
      <c r="B46" s="17"/>
      <c r="E46" s="66"/>
      <c r="F46" s="70"/>
      <c r="G46" s="70"/>
      <c r="H46" s="22"/>
      <c r="L46"/>
    </row>
    <row r="47" spans="1:12" s="14" customFormat="1" x14ac:dyDescent="0.25">
      <c r="A47" s="27"/>
      <c r="B47" s="17"/>
      <c r="E47" s="66"/>
      <c r="F47" s="70"/>
      <c r="G47" s="70"/>
      <c r="H47" s="22"/>
      <c r="L47"/>
    </row>
    <row r="48" spans="1:12" s="14" customFormat="1" x14ac:dyDescent="0.25">
      <c r="A48" s="27"/>
      <c r="B48" s="17"/>
      <c r="E48" s="66"/>
      <c r="F48" s="70"/>
      <c r="G48" s="70"/>
      <c r="H48" s="22"/>
      <c r="L48"/>
    </row>
    <row r="49" spans="1:12" s="14" customFormat="1" x14ac:dyDescent="0.25">
      <c r="A49" s="27"/>
      <c r="B49" s="17"/>
      <c r="E49" s="66"/>
      <c r="F49" s="70"/>
      <c r="G49" s="70"/>
      <c r="H49" s="22"/>
      <c r="L49"/>
    </row>
    <row r="50" spans="1:12" s="14" customFormat="1" x14ac:dyDescent="0.25">
      <c r="A50" s="27"/>
      <c r="B50" s="17"/>
      <c r="E50" s="66"/>
      <c r="F50" s="70"/>
      <c r="G50" s="70"/>
      <c r="H50" s="22"/>
      <c r="L50"/>
    </row>
    <row r="51" spans="1:12" s="14" customFormat="1" x14ac:dyDescent="0.25">
      <c r="A51" s="27"/>
      <c r="B51" s="17"/>
      <c r="E51" s="66"/>
      <c r="F51" s="70"/>
      <c r="G51" s="70"/>
      <c r="H51" s="22"/>
      <c r="L51"/>
    </row>
    <row r="52" spans="1:12" s="14" customFormat="1" x14ac:dyDescent="0.25">
      <c r="A52" s="27"/>
      <c r="B52" s="17"/>
      <c r="E52" s="66"/>
      <c r="F52" s="70"/>
      <c r="G52" s="70"/>
      <c r="H52" s="22"/>
      <c r="L52"/>
    </row>
    <row r="53" spans="1:12" s="14" customFormat="1" x14ac:dyDescent="0.25">
      <c r="A53" s="27"/>
      <c r="B53" s="17"/>
      <c r="E53" s="66"/>
      <c r="F53" s="70"/>
      <c r="G53" s="70"/>
      <c r="H53" s="22"/>
      <c r="L53"/>
    </row>
    <row r="54" spans="1:12" s="14" customFormat="1" x14ac:dyDescent="0.25">
      <c r="A54" s="27"/>
      <c r="B54" s="17"/>
      <c r="E54" s="66"/>
      <c r="F54" s="70"/>
      <c r="G54" s="70"/>
      <c r="H54" s="22"/>
      <c r="L54"/>
    </row>
    <row r="55" spans="1:12" s="14" customFormat="1" x14ac:dyDescent="0.25">
      <c r="A55" s="27"/>
      <c r="B55" s="17"/>
      <c r="E55" s="66"/>
      <c r="F55" s="70"/>
      <c r="G55" s="70"/>
      <c r="H55" s="22"/>
      <c r="L55"/>
    </row>
    <row r="56" spans="1:12" s="14" customFormat="1" x14ac:dyDescent="0.25">
      <c r="A56" s="27"/>
      <c r="B56" s="17"/>
      <c r="E56" s="66"/>
      <c r="F56" s="70"/>
      <c r="G56" s="70"/>
      <c r="H56" s="22"/>
      <c r="L56"/>
    </row>
    <row r="57" spans="1:12" s="14" customFormat="1" x14ac:dyDescent="0.25">
      <c r="A57" s="27"/>
      <c r="B57" s="17"/>
      <c r="E57" s="66"/>
      <c r="F57" s="70"/>
      <c r="G57" s="70"/>
      <c r="H57" s="22"/>
      <c r="L57"/>
    </row>
    <row r="58" spans="1:12" s="14" customFormat="1" x14ac:dyDescent="0.25">
      <c r="A58" s="27"/>
      <c r="B58" s="17"/>
      <c r="E58" s="66"/>
      <c r="F58" s="70"/>
      <c r="G58" s="70"/>
      <c r="H58" s="22"/>
      <c r="L58"/>
    </row>
    <row r="59" spans="1:12" s="14" customFormat="1" x14ac:dyDescent="0.25">
      <c r="A59" s="27"/>
      <c r="B59" s="17"/>
      <c r="E59" s="66"/>
      <c r="F59" s="70"/>
      <c r="G59" s="70"/>
      <c r="H59" s="22"/>
      <c r="L59"/>
    </row>
    <row r="60" spans="1:12" s="14" customFormat="1" x14ac:dyDescent="0.25">
      <c r="A60" s="27"/>
      <c r="B60" s="17"/>
      <c r="E60" s="66"/>
      <c r="F60" s="70"/>
      <c r="G60" s="70"/>
      <c r="H60" s="22"/>
      <c r="L60"/>
    </row>
    <row r="61" spans="1:12" s="14" customFormat="1" x14ac:dyDescent="0.25">
      <c r="A61" s="27"/>
      <c r="B61" s="17"/>
      <c r="E61" s="66"/>
      <c r="F61" s="70"/>
      <c r="G61" s="70"/>
      <c r="H61" s="22"/>
      <c r="L61"/>
    </row>
    <row r="62" spans="1:12" s="14" customFormat="1" x14ac:dyDescent="0.25">
      <c r="A62" s="27"/>
      <c r="B62" s="17"/>
      <c r="E62" s="66"/>
      <c r="F62" s="70"/>
      <c r="G62" s="70"/>
      <c r="H62" s="22"/>
      <c r="L62"/>
    </row>
    <row r="63" spans="1:12" s="14" customFormat="1" x14ac:dyDescent="0.25">
      <c r="A63" s="27"/>
      <c r="B63" s="17"/>
      <c r="E63" s="66"/>
      <c r="F63" s="70"/>
      <c r="G63" s="70"/>
      <c r="H63" s="22"/>
      <c r="L63"/>
    </row>
    <row r="64" spans="1:12" s="14" customFormat="1" x14ac:dyDescent="0.25">
      <c r="A64" s="27"/>
      <c r="B64" s="17"/>
      <c r="E64" s="66"/>
      <c r="F64" s="70"/>
      <c r="G64" s="70"/>
      <c r="H64" s="22"/>
      <c r="L64"/>
    </row>
    <row r="65" spans="1:12" s="14" customFormat="1" x14ac:dyDescent="0.25">
      <c r="A65" s="27"/>
      <c r="B65" s="17"/>
      <c r="E65" s="66"/>
      <c r="F65" s="70"/>
      <c r="G65" s="70"/>
      <c r="H65" s="22"/>
      <c r="L65"/>
    </row>
    <row r="66" spans="1:12" s="14" customFormat="1" x14ac:dyDescent="0.25">
      <c r="A66" s="27"/>
      <c r="B66" s="17"/>
      <c r="E66" s="66"/>
      <c r="F66" s="70"/>
      <c r="G66" s="70"/>
      <c r="H66" s="22"/>
      <c r="L66"/>
    </row>
    <row r="67" spans="1:12" s="14" customFormat="1" x14ac:dyDescent="0.25">
      <c r="A67" s="27"/>
      <c r="B67" s="17"/>
      <c r="E67" s="66"/>
      <c r="F67" s="70"/>
      <c r="G67" s="70"/>
      <c r="H67" s="22"/>
      <c r="L67"/>
    </row>
    <row r="68" spans="1:12" s="14" customFormat="1" x14ac:dyDescent="0.25">
      <c r="A68" s="27"/>
      <c r="B68" s="17"/>
      <c r="E68" s="66"/>
      <c r="F68" s="70"/>
      <c r="G68" s="70"/>
      <c r="H68" s="22"/>
      <c r="L68"/>
    </row>
    <row r="69" spans="1:12" s="14" customFormat="1" x14ac:dyDescent="0.25">
      <c r="A69" s="27"/>
      <c r="B69" s="17"/>
      <c r="E69" s="66"/>
      <c r="F69" s="70"/>
      <c r="G69" s="70"/>
      <c r="H69" s="22"/>
      <c r="L69"/>
    </row>
    <row r="70" spans="1:12" s="14" customFormat="1" x14ac:dyDescent="0.25">
      <c r="A70" s="27"/>
      <c r="B70" s="17"/>
      <c r="E70" s="66"/>
      <c r="F70" s="70"/>
      <c r="G70" s="70"/>
      <c r="H70" s="22"/>
      <c r="L70"/>
    </row>
    <row r="71" spans="1:12" s="14" customFormat="1" x14ac:dyDescent="0.25">
      <c r="A71" s="27"/>
      <c r="B71" s="17"/>
      <c r="E71" s="66"/>
      <c r="F71" s="70"/>
      <c r="G71" s="70"/>
      <c r="H71" s="22"/>
      <c r="L71"/>
    </row>
    <row r="72" spans="1:12" s="14" customFormat="1" x14ac:dyDescent="0.25">
      <c r="A72" s="27"/>
      <c r="B72" s="17"/>
      <c r="E72" s="66"/>
      <c r="F72" s="70"/>
      <c r="G72" s="70"/>
      <c r="H72" s="22"/>
      <c r="L72"/>
    </row>
    <row r="73" spans="1:12" s="14" customFormat="1" x14ac:dyDescent="0.25">
      <c r="A73" s="27"/>
      <c r="B73" s="17"/>
      <c r="E73" s="66"/>
      <c r="F73" s="70"/>
      <c r="G73" s="70"/>
      <c r="H73" s="22"/>
      <c r="L73"/>
    </row>
    <row r="74" spans="1:12" s="14" customFormat="1" x14ac:dyDescent="0.25">
      <c r="A74" s="27"/>
      <c r="B74" s="17"/>
      <c r="E74" s="66"/>
      <c r="F74" s="70"/>
      <c r="G74" s="70"/>
      <c r="H74" s="22"/>
      <c r="L74"/>
    </row>
    <row r="75" spans="1:12" s="14" customFormat="1" x14ac:dyDescent="0.25">
      <c r="A75" s="27"/>
      <c r="B75" s="17"/>
      <c r="E75" s="66"/>
      <c r="F75" s="70"/>
      <c r="G75" s="70"/>
      <c r="H75" s="22"/>
      <c r="L75"/>
    </row>
    <row r="76" spans="1:12" s="14" customFormat="1" x14ac:dyDescent="0.25">
      <c r="A76" s="27"/>
      <c r="B76" s="17"/>
      <c r="E76" s="66"/>
      <c r="F76" s="70"/>
      <c r="G76" s="70"/>
      <c r="H76" s="22"/>
      <c r="L76"/>
    </row>
    <row r="77" spans="1:12" s="14" customFormat="1" x14ac:dyDescent="0.25">
      <c r="A77" s="27"/>
      <c r="B77" s="17"/>
      <c r="E77" s="66"/>
      <c r="F77" s="70"/>
      <c r="G77" s="70"/>
      <c r="H77" s="22"/>
      <c r="L77"/>
    </row>
    <row r="78" spans="1:12" s="14" customFormat="1" x14ac:dyDescent="0.25">
      <c r="A78" s="27"/>
      <c r="B78" s="17"/>
      <c r="E78" s="66"/>
      <c r="F78" s="70"/>
      <c r="G78" s="70"/>
      <c r="H78" s="22"/>
      <c r="L78"/>
    </row>
    <row r="79" spans="1:12" s="14" customFormat="1" x14ac:dyDescent="0.25">
      <c r="A79" s="27"/>
      <c r="B79" s="17"/>
      <c r="E79" s="66"/>
      <c r="F79" s="70"/>
      <c r="G79" s="70"/>
      <c r="H79" s="22"/>
      <c r="L79"/>
    </row>
    <row r="80" spans="1:12" s="14" customFormat="1" x14ac:dyDescent="0.25">
      <c r="A80" s="27"/>
      <c r="B80" s="17"/>
      <c r="E80" s="66"/>
      <c r="F80" s="70"/>
      <c r="G80" s="70"/>
      <c r="H80" s="22"/>
      <c r="L80"/>
    </row>
    <row r="81" spans="1:12" s="14" customFormat="1" x14ac:dyDescent="0.25">
      <c r="A81" s="27"/>
      <c r="B81" s="17"/>
      <c r="E81" s="66"/>
      <c r="F81" s="70"/>
      <c r="G81" s="70"/>
      <c r="H81" s="22"/>
      <c r="L81"/>
    </row>
    <row r="82" spans="1:12" s="14" customFormat="1" x14ac:dyDescent="0.25">
      <c r="A82" s="27"/>
      <c r="B82" s="17"/>
      <c r="E82" s="66"/>
      <c r="F82" s="70"/>
      <c r="G82" s="70"/>
      <c r="H82" s="22"/>
      <c r="L82"/>
    </row>
    <row r="83" spans="1:12" s="14" customFormat="1" x14ac:dyDescent="0.25">
      <c r="A83" s="27"/>
      <c r="B83" s="17"/>
      <c r="E83" s="66"/>
      <c r="F83" s="70"/>
      <c r="G83" s="70"/>
      <c r="H83" s="22"/>
      <c r="L83"/>
    </row>
    <row r="84" spans="1:12" s="14" customFormat="1" x14ac:dyDescent="0.25">
      <c r="A84" s="27"/>
      <c r="B84" s="17"/>
      <c r="C84" s="18"/>
      <c r="E84" s="66"/>
      <c r="F84" s="70"/>
      <c r="G84" s="70"/>
      <c r="H84" s="22"/>
      <c r="L84"/>
    </row>
    <row r="85" spans="1:12" s="14" customFormat="1" x14ac:dyDescent="0.25">
      <c r="A85" s="27"/>
      <c r="B85" s="17"/>
      <c r="C85" s="18"/>
      <c r="E85" s="66"/>
      <c r="F85" s="70"/>
      <c r="G85" s="70"/>
      <c r="H85" s="22"/>
      <c r="L85"/>
    </row>
    <row r="86" spans="1:12" s="14" customFormat="1" x14ac:dyDescent="0.25">
      <c r="A86" s="27"/>
      <c r="B86" s="17"/>
      <c r="C86" s="18"/>
      <c r="E86" s="66"/>
      <c r="F86" s="70"/>
      <c r="G86" s="70"/>
      <c r="H86" s="22"/>
      <c r="L86"/>
    </row>
    <row r="87" spans="1:12" s="14" customFormat="1" x14ac:dyDescent="0.25">
      <c r="A87" s="27"/>
      <c r="B87" s="17"/>
      <c r="C87" s="18"/>
      <c r="E87" s="66"/>
      <c r="F87" s="70"/>
      <c r="G87" s="70"/>
      <c r="H87" s="22"/>
      <c r="L87"/>
    </row>
    <row r="88" spans="1:12" s="14" customFormat="1" x14ac:dyDescent="0.25">
      <c r="A88" s="27"/>
      <c r="B88" s="17"/>
      <c r="C88" s="18"/>
      <c r="E88" s="66"/>
      <c r="F88" s="70"/>
      <c r="G88" s="70"/>
      <c r="H88" s="22"/>
      <c r="L88"/>
    </row>
    <row r="89" spans="1:12" s="14" customFormat="1" x14ac:dyDescent="0.25">
      <c r="A89" s="27"/>
      <c r="B89" s="17"/>
      <c r="C89" s="18"/>
      <c r="E89" s="66"/>
      <c r="F89" s="70"/>
      <c r="G89" s="70"/>
      <c r="H89" s="22"/>
      <c r="L89"/>
    </row>
    <row r="90" spans="1:12" s="14" customFormat="1" x14ac:dyDescent="0.25">
      <c r="A90" s="27"/>
      <c r="B90" s="17"/>
      <c r="C90" s="18"/>
      <c r="E90" s="66"/>
      <c r="F90" s="70"/>
      <c r="G90" s="70"/>
      <c r="H90" s="22"/>
      <c r="L90"/>
    </row>
    <row r="91" spans="1:12" s="14" customFormat="1" x14ac:dyDescent="0.25">
      <c r="A91" s="27"/>
      <c r="B91" s="17"/>
      <c r="C91" s="18"/>
      <c r="E91" s="66"/>
      <c r="F91" s="70"/>
      <c r="G91" s="70"/>
      <c r="H91" s="22"/>
      <c r="L91"/>
    </row>
    <row r="92" spans="1:12" s="14" customFormat="1" x14ac:dyDescent="0.25">
      <c r="A92" s="27"/>
      <c r="B92" s="17"/>
      <c r="C92" s="18"/>
      <c r="E92" s="66"/>
      <c r="F92" s="70"/>
      <c r="G92" s="70"/>
      <c r="H92" s="22"/>
      <c r="L92"/>
    </row>
    <row r="93" spans="1:12" s="14" customFormat="1" x14ac:dyDescent="0.25">
      <c r="A93" s="27"/>
      <c r="B93" s="17"/>
      <c r="C93" s="18"/>
      <c r="E93" s="66"/>
      <c r="F93" s="70"/>
      <c r="G93" s="70"/>
      <c r="H93" s="22"/>
      <c r="L93"/>
    </row>
    <row r="94" spans="1:12" s="14" customFormat="1" x14ac:dyDescent="0.25">
      <c r="A94" s="27"/>
      <c r="B94" s="17"/>
      <c r="C94" s="18"/>
      <c r="E94" s="66"/>
      <c r="F94" s="70"/>
      <c r="G94" s="70"/>
      <c r="H94" s="22"/>
      <c r="L94"/>
    </row>
    <row r="95" spans="1:12" s="14" customFormat="1" x14ac:dyDescent="0.25">
      <c r="A95" s="27"/>
      <c r="B95" s="17"/>
      <c r="C95" s="18"/>
      <c r="E95" s="66"/>
      <c r="F95" s="70"/>
      <c r="G95" s="70"/>
      <c r="H95" s="22"/>
      <c r="L95"/>
    </row>
    <row r="96" spans="1:12" s="14" customFormat="1" x14ac:dyDescent="0.25">
      <c r="A96" s="27"/>
      <c r="B96" s="17"/>
      <c r="C96" s="18"/>
      <c r="E96" s="66"/>
      <c r="F96" s="70"/>
      <c r="G96" s="70"/>
      <c r="H96" s="22"/>
      <c r="L96"/>
    </row>
  </sheetData>
  <mergeCells count="11">
    <mergeCell ref="G3:G4"/>
    <mergeCell ref="G11:G12"/>
    <mergeCell ref="E11:E12"/>
    <mergeCell ref="F11:F12"/>
    <mergeCell ref="A1:A4"/>
    <mergeCell ref="E1:E2"/>
    <mergeCell ref="F3:F4"/>
    <mergeCell ref="E3:E4"/>
    <mergeCell ref="D1:D2"/>
    <mergeCell ref="D3:D4"/>
    <mergeCell ref="F1:F2"/>
  </mergeCells>
  <phoneticPr fontId="6" type="noConversion"/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E2693-58A6-4ACC-AC12-51C0B9D6FEAA}">
  <sheetPr>
    <pageSetUpPr fitToPage="1"/>
  </sheetPr>
  <dimension ref="A1:H15"/>
  <sheetViews>
    <sheetView workbookViewId="0">
      <selection activeCell="B4" sqref="B4"/>
    </sheetView>
  </sheetViews>
  <sheetFormatPr defaultRowHeight="15" x14ac:dyDescent="0.25"/>
  <cols>
    <col min="1" max="1" width="12.28515625" customWidth="1"/>
    <col min="2" max="2" width="53.28515625" customWidth="1"/>
    <col min="3" max="3" width="8.85546875" customWidth="1"/>
    <col min="4" max="4" width="21.140625" customWidth="1"/>
    <col min="5" max="5" width="13.140625" customWidth="1"/>
    <col min="6" max="6" width="20.7109375" customWidth="1"/>
    <col min="7" max="7" width="24.85546875" customWidth="1"/>
    <col min="8" max="8" width="21.5703125" customWidth="1"/>
  </cols>
  <sheetData>
    <row r="1" spans="1:8" ht="15.75" x14ac:dyDescent="0.25">
      <c r="A1" s="153"/>
      <c r="B1" s="105"/>
      <c r="C1" s="106"/>
      <c r="D1" s="160"/>
      <c r="E1" s="151" t="s">
        <v>2</v>
      </c>
      <c r="F1" s="24"/>
      <c r="G1" s="6"/>
      <c r="H1" s="6"/>
    </row>
    <row r="2" spans="1:8" ht="60" x14ac:dyDescent="0.25">
      <c r="A2" s="154"/>
      <c r="B2" s="107" t="s">
        <v>62</v>
      </c>
      <c r="C2" s="2"/>
      <c r="D2" s="161"/>
      <c r="E2" s="151"/>
      <c r="F2" s="102" t="s">
        <v>49</v>
      </c>
      <c r="G2" s="103" t="s">
        <v>50</v>
      </c>
      <c r="H2" s="103" t="s">
        <v>53</v>
      </c>
    </row>
    <row r="3" spans="1:8" ht="15.75" x14ac:dyDescent="0.25">
      <c r="A3" s="154"/>
      <c r="B3" s="8"/>
      <c r="C3" s="5"/>
      <c r="D3" s="162" t="s">
        <v>10</v>
      </c>
      <c r="E3" s="158" t="s">
        <v>11</v>
      </c>
      <c r="F3" s="32"/>
      <c r="G3" s="33"/>
      <c r="H3" s="33"/>
    </row>
    <row r="4" spans="1:8" ht="31.5" x14ac:dyDescent="0.25">
      <c r="A4" s="155"/>
      <c r="B4" s="19" t="s">
        <v>65</v>
      </c>
      <c r="C4" s="19" t="s">
        <v>0</v>
      </c>
      <c r="D4" s="163"/>
      <c r="E4" s="159"/>
      <c r="F4" s="32"/>
      <c r="G4" s="34"/>
      <c r="H4" s="35"/>
    </row>
    <row r="5" spans="1:8" ht="15.75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62">
        <v>37370</v>
      </c>
      <c r="F5" s="36">
        <f>SUM(E5:E5)</f>
        <v>37370</v>
      </c>
      <c r="G5" s="49">
        <f>D5*F5</f>
        <v>14948</v>
      </c>
      <c r="H5" s="50">
        <f>G5*5</f>
        <v>74740</v>
      </c>
    </row>
    <row r="6" spans="1:8" ht="15.75" x14ac:dyDescent="0.25">
      <c r="A6" s="10" t="s">
        <v>14</v>
      </c>
      <c r="B6" s="11" t="s">
        <v>19</v>
      </c>
      <c r="C6" s="11" t="s">
        <v>1</v>
      </c>
      <c r="D6" s="29">
        <v>0.38</v>
      </c>
      <c r="E6" s="62">
        <v>53950</v>
      </c>
      <c r="F6" s="36">
        <f>SUM(E6:E6)</f>
        <v>53950</v>
      </c>
      <c r="G6" s="49">
        <f>D6*F6</f>
        <v>20501</v>
      </c>
      <c r="H6" s="50">
        <f t="shared" ref="H6:H9" si="0">G6*5</f>
        <v>102505</v>
      </c>
    </row>
    <row r="7" spans="1:8" ht="15.75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63">
        <v>168932</v>
      </c>
      <c r="F7" s="37">
        <f>SUM(E7:E7)</f>
        <v>168932</v>
      </c>
      <c r="G7" s="49">
        <f>D7*F7</f>
        <v>15203.88</v>
      </c>
      <c r="H7" s="50">
        <f t="shared" si="0"/>
        <v>76019.399999999994</v>
      </c>
    </row>
    <row r="8" spans="1:8" ht="15.75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64">
        <v>41786</v>
      </c>
      <c r="F8" s="37">
        <f>SUM(E8:E8)</f>
        <v>41786</v>
      </c>
      <c r="G8" s="49">
        <f>D8*F8</f>
        <v>14625.099999999999</v>
      </c>
      <c r="H8" s="50">
        <f t="shared" si="0"/>
        <v>73125.5</v>
      </c>
    </row>
    <row r="9" spans="1:8" ht="15.75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64">
        <v>15596</v>
      </c>
      <c r="F9" s="37">
        <f>SUM(E9:E9)</f>
        <v>15596</v>
      </c>
      <c r="G9" s="49">
        <f>D9*F9</f>
        <v>4678.8</v>
      </c>
      <c r="H9" s="50">
        <f t="shared" si="0"/>
        <v>23394</v>
      </c>
    </row>
    <row r="10" spans="1:8" ht="18.75" x14ac:dyDescent="0.3">
      <c r="A10" s="86"/>
      <c r="B10" s="87" t="s">
        <v>37</v>
      </c>
      <c r="C10" s="86"/>
      <c r="D10" s="88"/>
      <c r="E10" s="89"/>
      <c r="F10" s="90"/>
      <c r="G10" s="91"/>
      <c r="H10" s="92">
        <f>H5+H6+H7+H8+H9</f>
        <v>349783.9</v>
      </c>
    </row>
    <row r="11" spans="1:8" ht="64.5" x14ac:dyDescent="0.25">
      <c r="A11" s="12"/>
      <c r="B11" s="21"/>
      <c r="C11" s="13"/>
      <c r="D11" s="51" t="s">
        <v>34</v>
      </c>
      <c r="E11" s="151" t="s">
        <v>2</v>
      </c>
      <c r="F11" s="39" t="s">
        <v>51</v>
      </c>
      <c r="G11" s="39" t="s">
        <v>52</v>
      </c>
      <c r="H11" s="39" t="s">
        <v>54</v>
      </c>
    </row>
    <row r="12" spans="1:8" ht="15.75" x14ac:dyDescent="0.25">
      <c r="A12" s="12"/>
      <c r="B12" s="21"/>
      <c r="C12" s="13"/>
      <c r="D12" s="38"/>
      <c r="E12" s="151"/>
      <c r="F12" s="39"/>
      <c r="G12" s="13"/>
      <c r="H12" s="13"/>
    </row>
    <row r="13" spans="1:8" ht="15.75" x14ac:dyDescent="0.25">
      <c r="A13" s="34" t="s">
        <v>55</v>
      </c>
      <c r="B13" s="54" t="s">
        <v>41</v>
      </c>
      <c r="C13" s="35" t="s">
        <v>7</v>
      </c>
      <c r="D13" s="55" t="s">
        <v>35</v>
      </c>
      <c r="E13" s="65">
        <v>55</v>
      </c>
      <c r="F13" s="32">
        <f>SUM(E13:E13)</f>
        <v>55</v>
      </c>
      <c r="G13" s="56">
        <f>F13*D13</f>
        <v>121000</v>
      </c>
      <c r="H13" s="56">
        <f>G13*5</f>
        <v>605000</v>
      </c>
    </row>
    <row r="14" spans="1:8" ht="18.75" x14ac:dyDescent="0.3">
      <c r="A14" s="81"/>
      <c r="B14" s="82" t="s">
        <v>40</v>
      </c>
      <c r="C14" s="81"/>
      <c r="D14" s="83"/>
      <c r="E14" s="81"/>
      <c r="F14" s="81"/>
      <c r="G14" s="84"/>
      <c r="H14" s="84">
        <f>D13*F13*5</f>
        <v>605000</v>
      </c>
    </row>
    <row r="15" spans="1:8" ht="37.5" x14ac:dyDescent="0.3">
      <c r="A15" s="75"/>
      <c r="B15" s="76" t="s">
        <v>39</v>
      </c>
      <c r="C15" s="75"/>
      <c r="D15" s="77"/>
      <c r="E15" s="78"/>
      <c r="F15" s="79"/>
      <c r="G15" s="75"/>
      <c r="H15" s="80">
        <f>H10+H14</f>
        <v>954783.9</v>
      </c>
    </row>
  </sheetData>
  <mergeCells count="6">
    <mergeCell ref="E11:E12"/>
    <mergeCell ref="A1:A4"/>
    <mergeCell ref="D1:D2"/>
    <mergeCell ref="E1:E2"/>
    <mergeCell ref="D3:D4"/>
    <mergeCell ref="E3:E4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9C14A-8812-4F34-B3E5-F36AC8CF7679}">
  <dimension ref="A1:H15"/>
  <sheetViews>
    <sheetView workbookViewId="0">
      <selection activeCell="B11" sqref="B11"/>
    </sheetView>
  </sheetViews>
  <sheetFormatPr defaultRowHeight="15" x14ac:dyDescent="0.25"/>
  <cols>
    <col min="1" max="1" width="12.28515625" customWidth="1"/>
    <col min="2" max="2" width="53.28515625" customWidth="1"/>
    <col min="3" max="3" width="8.85546875" customWidth="1"/>
    <col min="4" max="4" width="21.140625" customWidth="1"/>
    <col min="5" max="5" width="15.7109375" customWidth="1"/>
    <col min="6" max="6" width="20.7109375" customWidth="1"/>
    <col min="7" max="7" width="24.85546875" customWidth="1"/>
    <col min="8" max="8" width="21.5703125" customWidth="1"/>
  </cols>
  <sheetData>
    <row r="1" spans="1:8" ht="15.75" x14ac:dyDescent="0.25">
      <c r="A1" s="153"/>
      <c r="B1" s="105"/>
      <c r="C1" s="106"/>
      <c r="D1" s="160"/>
      <c r="E1" s="152" t="s">
        <v>5</v>
      </c>
      <c r="F1" s="24"/>
      <c r="G1" s="6"/>
      <c r="H1" s="6"/>
    </row>
    <row r="2" spans="1:8" ht="60" x14ac:dyDescent="0.25">
      <c r="A2" s="154"/>
      <c r="B2" s="107" t="s">
        <v>63</v>
      </c>
      <c r="C2" s="2"/>
      <c r="D2" s="161"/>
      <c r="E2" s="152"/>
      <c r="F2" s="102" t="s">
        <v>56</v>
      </c>
      <c r="G2" s="103" t="s">
        <v>50</v>
      </c>
      <c r="H2" s="104" t="s">
        <v>53</v>
      </c>
    </row>
    <row r="3" spans="1:8" ht="15.75" x14ac:dyDescent="0.25">
      <c r="A3" s="154"/>
      <c r="B3" s="8"/>
      <c r="C3" s="5"/>
      <c r="D3" s="162" t="s">
        <v>10</v>
      </c>
      <c r="E3" s="156" t="s">
        <v>4</v>
      </c>
      <c r="F3" s="32"/>
      <c r="G3" s="33"/>
      <c r="H3" s="33"/>
    </row>
    <row r="4" spans="1:8" ht="15.75" x14ac:dyDescent="0.25">
      <c r="A4" s="155"/>
      <c r="B4" s="19" t="s">
        <v>12</v>
      </c>
      <c r="C4" s="19" t="s">
        <v>0</v>
      </c>
      <c r="D4" s="163"/>
      <c r="E4" s="157"/>
      <c r="F4" s="32"/>
      <c r="G4" s="34"/>
      <c r="H4" s="35"/>
    </row>
    <row r="5" spans="1:8" ht="15.75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67">
        <v>0</v>
      </c>
      <c r="F5" s="36">
        <f>SUM(E5:E5)</f>
        <v>0</v>
      </c>
      <c r="G5" s="49">
        <f>D5*F5</f>
        <v>0</v>
      </c>
      <c r="H5" s="50">
        <f>G5*5</f>
        <v>0</v>
      </c>
    </row>
    <row r="6" spans="1:8" ht="15.75" x14ac:dyDescent="0.25">
      <c r="A6" s="10" t="s">
        <v>14</v>
      </c>
      <c r="B6" s="11" t="s">
        <v>19</v>
      </c>
      <c r="C6" s="11" t="s">
        <v>1</v>
      </c>
      <c r="D6" s="29">
        <v>0.38</v>
      </c>
      <c r="E6" s="67">
        <v>5300</v>
      </c>
      <c r="F6" s="36">
        <f>SUM(E6:E6)</f>
        <v>5300</v>
      </c>
      <c r="G6" s="49">
        <f>D6*F6</f>
        <v>2014</v>
      </c>
      <c r="H6" s="50">
        <f t="shared" ref="H6:H9" si="0">G6*5</f>
        <v>10070</v>
      </c>
    </row>
    <row r="7" spans="1:8" ht="15.75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68">
        <v>0</v>
      </c>
      <c r="F7" s="37">
        <f>SUM(E7:E7)</f>
        <v>0</v>
      </c>
      <c r="G7" s="49">
        <f>D7*F7</f>
        <v>0</v>
      </c>
      <c r="H7" s="50">
        <f t="shared" si="0"/>
        <v>0</v>
      </c>
    </row>
    <row r="8" spans="1:8" ht="15.75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68">
        <v>0</v>
      </c>
      <c r="F8" s="37">
        <f>SUM(E8:E8)</f>
        <v>0</v>
      </c>
      <c r="G8" s="49">
        <f>D8*F8</f>
        <v>0</v>
      </c>
      <c r="H8" s="50">
        <f t="shared" si="0"/>
        <v>0</v>
      </c>
    </row>
    <row r="9" spans="1:8" ht="15.75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68">
        <v>500</v>
      </c>
      <c r="F9" s="37">
        <f>SUM(E9:E9)</f>
        <v>500</v>
      </c>
      <c r="G9" s="49">
        <f>D9*F9</f>
        <v>150</v>
      </c>
      <c r="H9" s="50">
        <f t="shared" si="0"/>
        <v>750</v>
      </c>
    </row>
    <row r="10" spans="1:8" ht="18.75" x14ac:dyDescent="0.3">
      <c r="A10" s="86"/>
      <c r="B10" s="87" t="s">
        <v>37</v>
      </c>
      <c r="C10" s="86"/>
      <c r="D10" s="88"/>
      <c r="E10" s="89"/>
      <c r="F10" s="90"/>
      <c r="G10" s="91"/>
      <c r="H10" s="92">
        <f>H5+H6+H7+H8+H9</f>
        <v>10820</v>
      </c>
    </row>
    <row r="11" spans="1:8" ht="64.5" x14ac:dyDescent="0.25">
      <c r="A11" s="12"/>
      <c r="B11" s="21"/>
      <c r="C11" s="13"/>
      <c r="D11" s="51" t="s">
        <v>34</v>
      </c>
      <c r="E11" s="152" t="s">
        <v>5</v>
      </c>
      <c r="F11" s="39" t="s">
        <v>57</v>
      </c>
      <c r="G11" s="39" t="s">
        <v>52</v>
      </c>
      <c r="H11" s="39" t="s">
        <v>54</v>
      </c>
    </row>
    <row r="12" spans="1:8" ht="15.75" x14ac:dyDescent="0.25">
      <c r="A12" s="12"/>
      <c r="B12" s="21"/>
      <c r="C12" s="13"/>
      <c r="D12" s="38"/>
      <c r="E12" s="152"/>
      <c r="F12" s="39"/>
      <c r="G12" s="13"/>
      <c r="H12" s="13"/>
    </row>
    <row r="13" spans="1:8" ht="15.75" x14ac:dyDescent="0.25">
      <c r="A13" s="34" t="s">
        <v>55</v>
      </c>
      <c r="B13" s="54" t="s">
        <v>41</v>
      </c>
      <c r="C13" s="35" t="s">
        <v>7</v>
      </c>
      <c r="D13" s="55" t="s">
        <v>35</v>
      </c>
      <c r="E13" s="69">
        <v>0</v>
      </c>
      <c r="F13" s="32">
        <f>SUM(E13:E13)</f>
        <v>0</v>
      </c>
      <c r="G13" s="56">
        <f>F13*D13</f>
        <v>0</v>
      </c>
      <c r="H13" s="56">
        <f>G13*5</f>
        <v>0</v>
      </c>
    </row>
    <row r="14" spans="1:8" ht="18.75" x14ac:dyDescent="0.3">
      <c r="A14" s="81"/>
      <c r="B14" s="82" t="s">
        <v>40</v>
      </c>
      <c r="C14" s="81"/>
      <c r="D14" s="83"/>
      <c r="E14" s="81"/>
      <c r="F14" s="81"/>
      <c r="G14" s="84"/>
      <c r="H14" s="84">
        <f>D13*F13*5</f>
        <v>0</v>
      </c>
    </row>
    <row r="15" spans="1:8" ht="37.5" x14ac:dyDescent="0.3">
      <c r="A15" s="75"/>
      <c r="B15" s="76" t="s">
        <v>39</v>
      </c>
      <c r="C15" s="75"/>
      <c r="D15" s="77"/>
      <c r="E15" s="75"/>
      <c r="F15" s="79"/>
      <c r="G15" s="75"/>
      <c r="H15" s="80">
        <f>H10+H14</f>
        <v>10820</v>
      </c>
    </row>
  </sheetData>
  <mergeCells count="6">
    <mergeCell ref="E11:E12"/>
    <mergeCell ref="A1:A4"/>
    <mergeCell ref="D1:D2"/>
    <mergeCell ref="E1:E2"/>
    <mergeCell ref="D3:D4"/>
    <mergeCell ref="E3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D1018-2D87-4560-833F-3769F6EB5DD6}">
  <dimension ref="A1:O40"/>
  <sheetViews>
    <sheetView workbookViewId="0">
      <selection activeCell="B23" sqref="B23"/>
    </sheetView>
  </sheetViews>
  <sheetFormatPr defaultRowHeight="15" x14ac:dyDescent="0.25"/>
  <cols>
    <col min="1" max="1" width="12.28515625" customWidth="1"/>
    <col min="2" max="2" width="53.28515625" customWidth="1"/>
    <col min="3" max="3" width="8.85546875" customWidth="1"/>
    <col min="4" max="4" width="21.140625" customWidth="1"/>
    <col min="5" max="5" width="13.140625" customWidth="1"/>
    <col min="6" max="6" width="20.7109375" customWidth="1"/>
    <col min="7" max="7" width="24.85546875" customWidth="1"/>
    <col min="8" max="8" width="21.5703125" customWidth="1"/>
    <col min="12" max="12" width="11.5703125" bestFit="1" customWidth="1"/>
    <col min="15" max="15" width="13.28515625" bestFit="1" customWidth="1"/>
  </cols>
  <sheetData>
    <row r="1" spans="1:8" ht="15.75" x14ac:dyDescent="0.25">
      <c r="A1" s="153"/>
      <c r="B1" s="105"/>
      <c r="C1" s="106"/>
      <c r="D1" s="160"/>
      <c r="E1" s="164" t="s">
        <v>48</v>
      </c>
      <c r="F1" s="24"/>
      <c r="G1" s="6"/>
      <c r="H1" s="6"/>
    </row>
    <row r="2" spans="1:8" ht="60" x14ac:dyDescent="0.25">
      <c r="A2" s="154"/>
      <c r="B2" s="107" t="s">
        <v>63</v>
      </c>
      <c r="C2" s="2"/>
      <c r="D2" s="161"/>
      <c r="E2" s="164"/>
      <c r="F2" s="102" t="s">
        <v>46</v>
      </c>
      <c r="G2" s="103" t="s">
        <v>50</v>
      </c>
      <c r="H2" s="103" t="s">
        <v>53</v>
      </c>
    </row>
    <row r="3" spans="1:8" ht="15.75" x14ac:dyDescent="0.25">
      <c r="A3" s="154"/>
      <c r="B3" s="8"/>
      <c r="C3" s="5"/>
      <c r="D3" s="162" t="s">
        <v>10</v>
      </c>
      <c r="E3" s="165" t="s">
        <v>11</v>
      </c>
      <c r="F3" s="32"/>
      <c r="G3" s="33"/>
      <c r="H3" s="33"/>
    </row>
    <row r="4" spans="1:8" ht="31.5" x14ac:dyDescent="0.25">
      <c r="A4" s="155"/>
      <c r="B4" s="19" t="s">
        <v>65</v>
      </c>
      <c r="C4" s="19" t="s">
        <v>0</v>
      </c>
      <c r="D4" s="163"/>
      <c r="E4" s="166"/>
      <c r="F4" s="32"/>
      <c r="G4" s="34"/>
      <c r="H4" s="35"/>
    </row>
    <row r="5" spans="1:8" ht="15.75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131">
        <v>26160</v>
      </c>
      <c r="F5" s="36">
        <f>SUM(E5:E5)</f>
        <v>26160</v>
      </c>
      <c r="G5" s="49">
        <f>D5*F5</f>
        <v>10464</v>
      </c>
      <c r="H5" s="50">
        <f>G5*5</f>
        <v>52320</v>
      </c>
    </row>
    <row r="6" spans="1:8" ht="15.75" x14ac:dyDescent="0.25">
      <c r="A6" s="10" t="s">
        <v>14</v>
      </c>
      <c r="B6" s="11" t="s">
        <v>19</v>
      </c>
      <c r="C6" s="11" t="s">
        <v>1</v>
      </c>
      <c r="D6" s="29">
        <v>0.38</v>
      </c>
      <c r="E6" s="131">
        <v>37765</v>
      </c>
      <c r="F6" s="36">
        <f>SUM(E6:E6)</f>
        <v>37765</v>
      </c>
      <c r="G6" s="49">
        <f>D6*F6</f>
        <v>14350.7</v>
      </c>
      <c r="H6" s="50">
        <f t="shared" ref="H6:H9" si="0">G6*5</f>
        <v>71753.5</v>
      </c>
    </row>
    <row r="7" spans="1:8" ht="15.75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132">
        <v>118252.4</v>
      </c>
      <c r="F7" s="37">
        <f>SUM(E7:E7)</f>
        <v>118252.4</v>
      </c>
      <c r="G7" s="49">
        <f>D7*F7</f>
        <v>10642.715999999999</v>
      </c>
      <c r="H7" s="50">
        <f t="shared" si="0"/>
        <v>53213.579999999994</v>
      </c>
    </row>
    <row r="8" spans="1:8" ht="15.75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132">
        <v>29250</v>
      </c>
      <c r="F8" s="37">
        <f>SUM(E8:E8)</f>
        <v>29250</v>
      </c>
      <c r="G8" s="49">
        <f>D8*F8</f>
        <v>10237.5</v>
      </c>
      <c r="H8" s="50">
        <f t="shared" si="0"/>
        <v>51187.5</v>
      </c>
    </row>
    <row r="9" spans="1:8" ht="15.75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132">
        <v>10917</v>
      </c>
      <c r="F9" s="37">
        <f>SUM(E9:E9)</f>
        <v>10917</v>
      </c>
      <c r="G9" s="49">
        <f>D9*F9</f>
        <v>3275.1</v>
      </c>
      <c r="H9" s="50">
        <f t="shared" si="0"/>
        <v>16375.5</v>
      </c>
    </row>
    <row r="10" spans="1:8" ht="18.75" x14ac:dyDescent="0.3">
      <c r="A10" s="86"/>
      <c r="B10" s="87" t="s">
        <v>37</v>
      </c>
      <c r="C10" s="86"/>
      <c r="D10" s="88"/>
      <c r="E10" s="133"/>
      <c r="F10" s="90"/>
      <c r="G10" s="91"/>
      <c r="H10" s="92">
        <f>H5+H6+H7+H8+H9</f>
        <v>244850.08</v>
      </c>
    </row>
    <row r="11" spans="1:8" ht="64.5" x14ac:dyDescent="0.25">
      <c r="A11" s="12"/>
      <c r="B11" s="21"/>
      <c r="C11" s="13"/>
      <c r="D11" s="51" t="s">
        <v>34</v>
      </c>
      <c r="E11" s="164" t="s">
        <v>48</v>
      </c>
      <c r="F11" s="39" t="s">
        <v>51</v>
      </c>
      <c r="G11" s="39" t="s">
        <v>52</v>
      </c>
      <c r="H11" s="39" t="s">
        <v>54</v>
      </c>
    </row>
    <row r="12" spans="1:8" ht="15.75" x14ac:dyDescent="0.25">
      <c r="A12" s="12"/>
      <c r="B12" s="21"/>
      <c r="C12" s="13"/>
      <c r="D12" s="38"/>
      <c r="E12" s="164"/>
      <c r="F12" s="39"/>
      <c r="G12" s="13"/>
      <c r="H12" s="13"/>
    </row>
    <row r="13" spans="1:8" ht="15.75" x14ac:dyDescent="0.25">
      <c r="A13" s="34" t="s">
        <v>55</v>
      </c>
      <c r="B13" s="54" t="s">
        <v>41</v>
      </c>
      <c r="C13" s="35" t="s">
        <v>7</v>
      </c>
      <c r="D13" s="55" t="s">
        <v>35</v>
      </c>
      <c r="E13" s="134">
        <v>65</v>
      </c>
      <c r="F13" s="32">
        <f>SUM(E13:E13)</f>
        <v>65</v>
      </c>
      <c r="G13" s="56">
        <f>F13*D13</f>
        <v>143000</v>
      </c>
      <c r="H13" s="56">
        <f>G13*5</f>
        <v>715000</v>
      </c>
    </row>
    <row r="14" spans="1:8" ht="18.75" x14ac:dyDescent="0.3">
      <c r="A14" s="81"/>
      <c r="B14" s="82" t="s">
        <v>40</v>
      </c>
      <c r="C14" s="81"/>
      <c r="D14" s="83"/>
      <c r="E14" s="81"/>
      <c r="F14" s="81"/>
      <c r="G14" s="84"/>
      <c r="H14" s="84">
        <f>D13*F13*5</f>
        <v>715000</v>
      </c>
    </row>
    <row r="15" spans="1:8" ht="37.5" x14ac:dyDescent="0.3">
      <c r="A15" s="75"/>
      <c r="B15" s="76" t="s">
        <v>39</v>
      </c>
      <c r="C15" s="75"/>
      <c r="D15" s="77"/>
      <c r="E15" s="78"/>
      <c r="F15" s="79"/>
      <c r="G15" s="75"/>
      <c r="H15" s="80">
        <f>H10+H14</f>
        <v>959850.08</v>
      </c>
    </row>
    <row r="25" spans="9:13" x14ac:dyDescent="0.25">
      <c r="I25" s="126"/>
      <c r="J25" s="127"/>
      <c r="K25" s="128"/>
      <c r="M25" s="124"/>
    </row>
    <row r="26" spans="9:13" x14ac:dyDescent="0.25">
      <c r="I26" s="126"/>
      <c r="J26" s="128"/>
      <c r="K26" s="128"/>
      <c r="M26" s="124"/>
    </row>
    <row r="27" spans="9:13" x14ac:dyDescent="0.25">
      <c r="I27" s="126"/>
      <c r="J27" s="127"/>
      <c r="K27" s="128"/>
      <c r="M27" s="124"/>
    </row>
    <row r="28" spans="9:13" x14ac:dyDescent="0.25">
      <c r="I28" s="126"/>
      <c r="J28" s="127"/>
      <c r="K28" s="128"/>
      <c r="M28" s="124"/>
    </row>
    <row r="29" spans="9:13" x14ac:dyDescent="0.25">
      <c r="I29" s="126"/>
      <c r="J29" s="128"/>
      <c r="K29" s="128"/>
      <c r="M29" s="124"/>
    </row>
    <row r="33" spans="9:15" x14ac:dyDescent="0.25">
      <c r="I33" s="126"/>
      <c r="J33" s="129"/>
      <c r="L33" s="125"/>
    </row>
    <row r="34" spans="9:15" x14ac:dyDescent="0.25">
      <c r="I34" s="126"/>
      <c r="J34" s="129"/>
      <c r="L34" s="125"/>
    </row>
    <row r="35" spans="9:15" x14ac:dyDescent="0.25">
      <c r="I35" s="126"/>
      <c r="J35" s="130"/>
      <c r="L35" s="125"/>
    </row>
    <row r="36" spans="9:15" x14ac:dyDescent="0.25">
      <c r="I36" s="126"/>
      <c r="J36" s="129"/>
      <c r="L36" s="125"/>
    </row>
    <row r="37" spans="9:15" x14ac:dyDescent="0.25">
      <c r="I37" s="126"/>
      <c r="J37" s="129"/>
      <c r="L37" s="125"/>
    </row>
    <row r="40" spans="9:15" x14ac:dyDescent="0.25">
      <c r="L40" s="125"/>
      <c r="O40" s="125"/>
    </row>
  </sheetData>
  <mergeCells count="6">
    <mergeCell ref="E11:E12"/>
    <mergeCell ref="A1:A4"/>
    <mergeCell ref="D1:D2"/>
    <mergeCell ref="E1:E2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L18"/>
  <sheetViews>
    <sheetView workbookViewId="0">
      <selection activeCell="B4" sqref="B4"/>
    </sheetView>
  </sheetViews>
  <sheetFormatPr defaultRowHeight="15" x14ac:dyDescent="0.25"/>
  <cols>
    <col min="2" max="2" width="40.5703125" customWidth="1"/>
    <col min="4" max="4" width="15" customWidth="1"/>
    <col min="5" max="5" width="18.140625" customWidth="1"/>
    <col min="6" max="6" width="19.5703125" customWidth="1"/>
    <col min="7" max="7" width="20" customWidth="1"/>
    <col min="8" max="8" width="16.7109375" customWidth="1"/>
    <col min="9" max="9" width="16.28515625" customWidth="1"/>
    <col min="10" max="10" width="22" style="72" customWidth="1"/>
    <col min="11" max="11" width="9.5703125" bestFit="1" customWidth="1"/>
    <col min="12" max="12" width="10.5703125" bestFit="1" customWidth="1"/>
  </cols>
  <sheetData>
    <row r="3" spans="1:12" ht="15.75" x14ac:dyDescent="0.25">
      <c r="A3" s="153"/>
      <c r="B3" s="7"/>
      <c r="C3" s="1"/>
      <c r="D3" s="160"/>
      <c r="E3" s="174" t="s">
        <v>8</v>
      </c>
      <c r="F3" s="176" t="s">
        <v>9</v>
      </c>
      <c r="G3" s="167" t="s">
        <v>60</v>
      </c>
      <c r="H3" s="24"/>
      <c r="I3" s="6"/>
      <c r="J3" s="71"/>
    </row>
    <row r="4" spans="1:12" ht="105" x14ac:dyDescent="0.25">
      <c r="A4" s="154"/>
      <c r="B4" s="107" t="s">
        <v>64</v>
      </c>
      <c r="C4" s="2"/>
      <c r="D4" s="161"/>
      <c r="E4" s="175"/>
      <c r="F4" s="176"/>
      <c r="G4" s="167"/>
      <c r="H4" s="32" t="s">
        <v>56</v>
      </c>
      <c r="I4" s="32" t="s">
        <v>58</v>
      </c>
      <c r="J4" s="32" t="s">
        <v>59</v>
      </c>
    </row>
    <row r="5" spans="1:12" ht="15.75" x14ac:dyDescent="0.25">
      <c r="A5" s="154"/>
      <c r="B5" s="8"/>
      <c r="C5" s="5"/>
      <c r="D5" s="162" t="s">
        <v>10</v>
      </c>
      <c r="E5" s="168" t="s">
        <v>4</v>
      </c>
      <c r="F5" s="170" t="s">
        <v>3</v>
      </c>
      <c r="G5" s="172" t="s">
        <v>3</v>
      </c>
      <c r="H5" s="32"/>
      <c r="I5" s="33"/>
      <c r="J5" s="35"/>
    </row>
    <row r="6" spans="1:12" ht="31.5" x14ac:dyDescent="0.25">
      <c r="A6" s="155"/>
      <c r="B6" s="19" t="s">
        <v>12</v>
      </c>
      <c r="C6" s="19" t="s">
        <v>0</v>
      </c>
      <c r="D6" s="163"/>
      <c r="E6" s="169"/>
      <c r="F6" s="171"/>
      <c r="G6" s="173"/>
      <c r="H6" s="32"/>
      <c r="I6" s="34"/>
      <c r="J6" s="35"/>
    </row>
    <row r="7" spans="1:12" ht="15.75" x14ac:dyDescent="0.25">
      <c r="A7" s="10" t="s">
        <v>13</v>
      </c>
      <c r="B7" s="11" t="s">
        <v>18</v>
      </c>
      <c r="C7" s="11" t="s">
        <v>1</v>
      </c>
      <c r="D7" s="29" t="s">
        <v>25</v>
      </c>
      <c r="E7" s="67"/>
      <c r="F7" s="142">
        <v>35000</v>
      </c>
      <c r="G7" s="145"/>
      <c r="H7" s="36">
        <f>SUM(E7:G7)</f>
        <v>35000</v>
      </c>
      <c r="I7" s="49">
        <f t="shared" ref="I7:I12" si="0">H7*D7</f>
        <v>14000</v>
      </c>
      <c r="J7" s="50">
        <f>I7*5</f>
        <v>70000</v>
      </c>
    </row>
    <row r="8" spans="1:12" ht="15.75" x14ac:dyDescent="0.25">
      <c r="A8" s="10" t="s">
        <v>14</v>
      </c>
      <c r="B8" s="11" t="s">
        <v>19</v>
      </c>
      <c r="C8" s="11" t="s">
        <v>1</v>
      </c>
      <c r="D8" s="29">
        <v>0.38</v>
      </c>
      <c r="E8" s="67">
        <v>4000</v>
      </c>
      <c r="F8" s="142">
        <v>35000</v>
      </c>
      <c r="G8" s="145">
        <v>31000</v>
      </c>
      <c r="H8" s="36">
        <f>SUM(E8:G8)</f>
        <v>70000</v>
      </c>
      <c r="I8" s="49">
        <f t="shared" si="0"/>
        <v>26600</v>
      </c>
      <c r="J8" s="50">
        <f t="shared" ref="J8:J13" si="1">I8*5</f>
        <v>133000</v>
      </c>
      <c r="K8" s="108"/>
    </row>
    <row r="9" spans="1:12" ht="15.75" x14ac:dyDescent="0.25">
      <c r="A9" s="26" t="s">
        <v>15</v>
      </c>
      <c r="B9" s="15" t="s">
        <v>20</v>
      </c>
      <c r="C9" s="11" t="s">
        <v>1</v>
      </c>
      <c r="D9" s="30" t="s">
        <v>26</v>
      </c>
      <c r="E9" s="68">
        <v>2500</v>
      </c>
      <c r="F9" s="143">
        <v>70000</v>
      </c>
      <c r="G9" s="146">
        <v>220000</v>
      </c>
      <c r="H9" s="37">
        <f>SUM(E9:G9)</f>
        <v>292500</v>
      </c>
      <c r="I9" s="49">
        <f t="shared" si="0"/>
        <v>26325</v>
      </c>
      <c r="J9" s="50">
        <f t="shared" si="1"/>
        <v>131625</v>
      </c>
      <c r="K9" s="108"/>
    </row>
    <row r="10" spans="1:12" ht="15.75" x14ac:dyDescent="0.25">
      <c r="A10" s="26" t="s">
        <v>16</v>
      </c>
      <c r="B10" s="15" t="s">
        <v>21</v>
      </c>
      <c r="C10" s="11" t="s">
        <v>1</v>
      </c>
      <c r="D10" s="31" t="s">
        <v>27</v>
      </c>
      <c r="E10" s="68"/>
      <c r="F10" s="143"/>
      <c r="G10" s="146">
        <v>17000</v>
      </c>
      <c r="H10" s="37">
        <f>SUM(E10:G10)</f>
        <v>17000</v>
      </c>
      <c r="I10" s="49">
        <f t="shared" si="0"/>
        <v>5950</v>
      </c>
      <c r="J10" s="50">
        <f t="shared" si="1"/>
        <v>29750</v>
      </c>
      <c r="K10" s="108"/>
    </row>
    <row r="11" spans="1:12" ht="15.75" x14ac:dyDescent="0.25">
      <c r="A11" s="26" t="s">
        <v>17</v>
      </c>
      <c r="B11" s="15" t="s">
        <v>22</v>
      </c>
      <c r="C11" s="11" t="s">
        <v>1</v>
      </c>
      <c r="D11" s="31" t="s">
        <v>28</v>
      </c>
      <c r="E11" s="68">
        <v>1000</v>
      </c>
      <c r="F11" s="143">
        <v>15000</v>
      </c>
      <c r="G11" s="146">
        <v>22000</v>
      </c>
      <c r="H11" s="37">
        <f>SUM(E11:G11)</f>
        <v>38000</v>
      </c>
      <c r="I11" s="49">
        <f t="shared" si="0"/>
        <v>11400</v>
      </c>
      <c r="J11" s="50">
        <f t="shared" si="1"/>
        <v>57000</v>
      </c>
      <c r="K11" s="108"/>
    </row>
    <row r="12" spans="1:12" ht="15.75" x14ac:dyDescent="0.25">
      <c r="A12" s="26" t="s">
        <v>24</v>
      </c>
      <c r="B12" s="15" t="s">
        <v>23</v>
      </c>
      <c r="C12" s="11"/>
      <c r="D12" s="31" t="s">
        <v>28</v>
      </c>
      <c r="E12" s="68"/>
      <c r="F12" s="143"/>
      <c r="G12" s="146">
        <v>3500</v>
      </c>
      <c r="H12" s="37">
        <f>SUM(G12)</f>
        <v>3500</v>
      </c>
      <c r="I12" s="49">
        <f t="shared" si="0"/>
        <v>1050</v>
      </c>
      <c r="J12" s="50">
        <f t="shared" si="1"/>
        <v>5250</v>
      </c>
      <c r="K12" s="108"/>
    </row>
    <row r="13" spans="1:12" s="95" customFormat="1" ht="37.5" x14ac:dyDescent="0.3">
      <c r="A13" s="86"/>
      <c r="B13" s="87" t="s">
        <v>37</v>
      </c>
      <c r="C13" s="86"/>
      <c r="D13" s="88"/>
      <c r="E13" s="89"/>
      <c r="F13" s="89"/>
      <c r="G13" s="94"/>
      <c r="H13" s="90"/>
      <c r="I13" s="92">
        <f>SUM(I7:I12)</f>
        <v>85325</v>
      </c>
      <c r="J13" s="92">
        <f t="shared" si="1"/>
        <v>426625</v>
      </c>
      <c r="K13" s="109"/>
      <c r="L13" s="108"/>
    </row>
    <row r="14" spans="1:12" ht="90" x14ac:dyDescent="0.25">
      <c r="A14" s="12"/>
      <c r="B14" s="21"/>
      <c r="C14" s="13"/>
      <c r="D14" s="51" t="s">
        <v>34</v>
      </c>
      <c r="E14" s="174" t="s">
        <v>8</v>
      </c>
      <c r="F14" s="176" t="s">
        <v>9</v>
      </c>
      <c r="G14" s="167" t="s">
        <v>61</v>
      </c>
      <c r="H14" s="39" t="s">
        <v>57</v>
      </c>
      <c r="I14" s="39" t="s">
        <v>52</v>
      </c>
      <c r="J14" s="39" t="s">
        <v>54</v>
      </c>
      <c r="K14" s="108"/>
      <c r="L14" s="108"/>
    </row>
    <row r="15" spans="1:12" ht="15.75" x14ac:dyDescent="0.25">
      <c r="A15" s="12"/>
      <c r="B15" s="21"/>
      <c r="C15" s="13"/>
      <c r="D15" s="73"/>
      <c r="E15" s="175"/>
      <c r="F15" s="176"/>
      <c r="G15" s="167"/>
      <c r="H15" s="39"/>
      <c r="I15" s="53"/>
      <c r="J15" s="52"/>
      <c r="K15" s="108"/>
      <c r="L15" s="108"/>
    </row>
    <row r="16" spans="1:12" ht="15.75" x14ac:dyDescent="0.25">
      <c r="A16" s="25" t="s">
        <v>29</v>
      </c>
      <c r="B16" s="74" t="s">
        <v>36</v>
      </c>
      <c r="C16" s="16" t="s">
        <v>7</v>
      </c>
      <c r="D16" s="49">
        <v>2200</v>
      </c>
      <c r="E16" s="141">
        <v>2</v>
      </c>
      <c r="F16" s="144">
        <v>40</v>
      </c>
      <c r="G16" s="147">
        <v>53</v>
      </c>
      <c r="H16" s="39">
        <f>SUM(E16:G16)</f>
        <v>95</v>
      </c>
      <c r="I16" s="50">
        <f>H16*D16</f>
        <v>209000</v>
      </c>
      <c r="J16" s="50">
        <f>I16*5</f>
        <v>1045000</v>
      </c>
      <c r="K16" s="108"/>
      <c r="L16" s="108"/>
    </row>
    <row r="17" spans="1:10" s="61" customFormat="1" ht="37.5" x14ac:dyDescent="0.3">
      <c r="A17" s="57"/>
      <c r="B17" s="58" t="s">
        <v>38</v>
      </c>
      <c r="C17" s="57"/>
      <c r="D17" s="59"/>
      <c r="E17" s="81"/>
      <c r="F17" s="81"/>
      <c r="G17" s="57"/>
      <c r="H17" s="60"/>
      <c r="I17" s="50">
        <f>H16*D16</f>
        <v>209000</v>
      </c>
      <c r="J17" s="93">
        <f>I17*5</f>
        <v>1045000</v>
      </c>
    </row>
    <row r="18" spans="1:10" s="48" customFormat="1" ht="38.25" customHeight="1" x14ac:dyDescent="0.3">
      <c r="A18" s="96"/>
      <c r="B18" s="97" t="s">
        <v>42</v>
      </c>
      <c r="C18" s="96"/>
      <c r="D18" s="98"/>
      <c r="E18" s="99"/>
      <c r="F18" s="96"/>
      <c r="G18" s="100"/>
      <c r="H18" s="96"/>
      <c r="I18" s="101"/>
      <c r="J18" s="101">
        <f>J13+J17</f>
        <v>1471625</v>
      </c>
    </row>
  </sheetData>
  <mergeCells count="12">
    <mergeCell ref="A3:A6"/>
    <mergeCell ref="D3:D4"/>
    <mergeCell ref="E3:E4"/>
    <mergeCell ref="F3:F4"/>
    <mergeCell ref="E14:E15"/>
    <mergeCell ref="F14:F15"/>
    <mergeCell ref="G14:G15"/>
    <mergeCell ref="G3:G4"/>
    <mergeCell ref="D5:D6"/>
    <mergeCell ref="E5:E6"/>
    <mergeCell ref="F5:F6"/>
    <mergeCell ref="G5:G6"/>
  </mergeCells>
  <phoneticPr fontId="6" type="noConversion"/>
  <pageMargins left="0.7" right="0.7" top="0.75" bottom="0.75" header="0.3" footer="0.3"/>
  <pageSetup paperSize="9" scale="6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H21" sqref="H21"/>
    </sheetView>
  </sheetViews>
  <sheetFormatPr defaultRowHeight="15" x14ac:dyDescent="0.25"/>
  <cols>
    <col min="2" max="2" width="40.5703125" customWidth="1"/>
    <col min="4" max="4" width="15" customWidth="1"/>
    <col min="5" max="5" width="21" customWidth="1"/>
    <col min="6" max="6" width="16.7109375" customWidth="1"/>
    <col min="7" max="7" width="16.28515625" customWidth="1"/>
    <col min="8" max="8" width="22" customWidth="1"/>
  </cols>
  <sheetData>
    <row r="1" spans="1:8" ht="15.75" x14ac:dyDescent="0.25">
      <c r="A1" s="153"/>
      <c r="B1" s="7"/>
      <c r="C1" s="1"/>
      <c r="D1" s="160"/>
      <c r="E1" s="174" t="s">
        <v>8</v>
      </c>
      <c r="F1" s="24"/>
      <c r="G1" s="6"/>
      <c r="H1" s="71"/>
    </row>
    <row r="2" spans="1:8" ht="90" x14ac:dyDescent="0.25">
      <c r="A2" s="154"/>
      <c r="B2" s="107" t="s">
        <v>64</v>
      </c>
      <c r="C2" s="2"/>
      <c r="D2" s="161"/>
      <c r="E2" s="175"/>
      <c r="F2" s="32" t="s">
        <v>46</v>
      </c>
      <c r="G2" s="32" t="s">
        <v>45</v>
      </c>
      <c r="H2" s="32" t="s">
        <v>44</v>
      </c>
    </row>
    <row r="3" spans="1:8" ht="15.75" x14ac:dyDescent="0.25">
      <c r="A3" s="154"/>
      <c r="B3" s="8"/>
      <c r="C3" s="5"/>
      <c r="D3" s="162" t="s">
        <v>10</v>
      </c>
      <c r="E3" s="168" t="s">
        <v>4</v>
      </c>
      <c r="F3" s="32"/>
      <c r="G3" s="33"/>
      <c r="H3" s="35"/>
    </row>
    <row r="4" spans="1:8" ht="31.5" x14ac:dyDescent="0.25">
      <c r="A4" s="155"/>
      <c r="B4" s="19" t="s">
        <v>12</v>
      </c>
      <c r="C4" s="19" t="s">
        <v>0</v>
      </c>
      <c r="D4" s="163"/>
      <c r="E4" s="169"/>
      <c r="F4" s="32"/>
      <c r="G4" s="34"/>
      <c r="H4" s="35"/>
    </row>
    <row r="5" spans="1:8" ht="15.75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67"/>
      <c r="F5" s="36">
        <f>SUM(E5:E5)</f>
        <v>0</v>
      </c>
      <c r="G5" s="49">
        <f>F5*D5</f>
        <v>0</v>
      </c>
      <c r="H5" s="50">
        <f>G5*5</f>
        <v>0</v>
      </c>
    </row>
    <row r="6" spans="1:8" ht="15.75" x14ac:dyDescent="0.25">
      <c r="A6" s="10" t="s">
        <v>14</v>
      </c>
      <c r="B6" s="11" t="s">
        <v>19</v>
      </c>
      <c r="C6" s="11" t="s">
        <v>1</v>
      </c>
      <c r="D6" s="29">
        <v>0.38</v>
      </c>
      <c r="E6" s="67">
        <v>4000</v>
      </c>
      <c r="F6" s="36">
        <f>SUM(E6:E6)</f>
        <v>4000</v>
      </c>
      <c r="G6" s="49">
        <f>F6*D6</f>
        <v>1520</v>
      </c>
      <c r="H6" s="50">
        <f t="shared" ref="H6:H11" si="0">G6*5</f>
        <v>7600</v>
      </c>
    </row>
    <row r="7" spans="1:8" ht="15.75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68">
        <v>2500</v>
      </c>
      <c r="F7" s="37">
        <f>SUM(E7:E7)</f>
        <v>2500</v>
      </c>
      <c r="G7" s="49">
        <f>F7*D7</f>
        <v>225</v>
      </c>
      <c r="H7" s="50">
        <f t="shared" si="0"/>
        <v>1125</v>
      </c>
    </row>
    <row r="8" spans="1:8" ht="15.75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68"/>
      <c r="F8" s="37">
        <f>SUM(E8:E8)</f>
        <v>0</v>
      </c>
      <c r="G8" s="49">
        <f>F8*D8</f>
        <v>0</v>
      </c>
      <c r="H8" s="50">
        <f t="shared" si="0"/>
        <v>0</v>
      </c>
    </row>
    <row r="9" spans="1:8" ht="15.75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68">
        <v>1000</v>
      </c>
      <c r="F9" s="37">
        <f>SUM(E9:E9)</f>
        <v>1000</v>
      </c>
      <c r="G9" s="49">
        <f>F9*D9</f>
        <v>300</v>
      </c>
      <c r="H9" s="50">
        <f t="shared" si="0"/>
        <v>1500</v>
      </c>
    </row>
    <row r="10" spans="1:8" ht="15.75" x14ac:dyDescent="0.25">
      <c r="A10" s="26" t="s">
        <v>24</v>
      </c>
      <c r="B10" s="15" t="s">
        <v>23</v>
      </c>
      <c r="C10" s="11"/>
      <c r="D10" s="31" t="s">
        <v>28</v>
      </c>
      <c r="E10" s="68"/>
      <c r="F10" s="37"/>
      <c r="G10" s="49"/>
      <c r="H10" s="50"/>
    </row>
    <row r="11" spans="1:8" ht="37.5" x14ac:dyDescent="0.3">
      <c r="A11" s="86"/>
      <c r="B11" s="87" t="s">
        <v>37</v>
      </c>
      <c r="C11" s="86"/>
      <c r="D11" s="88"/>
      <c r="E11" s="89"/>
      <c r="F11" s="90"/>
      <c r="G11" s="92">
        <f>SUM(G5:G10)</f>
        <v>2045</v>
      </c>
      <c r="H11" s="92">
        <f t="shared" si="0"/>
        <v>10225</v>
      </c>
    </row>
    <row r="12" spans="1:8" ht="90" x14ac:dyDescent="0.25">
      <c r="A12" s="12"/>
      <c r="B12" s="21"/>
      <c r="C12" s="13"/>
      <c r="D12" s="51" t="s">
        <v>34</v>
      </c>
      <c r="E12" s="174" t="s">
        <v>8</v>
      </c>
      <c r="F12" s="39" t="s">
        <v>30</v>
      </c>
      <c r="G12" s="39" t="s">
        <v>31</v>
      </c>
      <c r="H12" s="39" t="s">
        <v>32</v>
      </c>
    </row>
    <row r="13" spans="1:8" ht="15.75" x14ac:dyDescent="0.25">
      <c r="A13" s="12"/>
      <c r="B13" s="21"/>
      <c r="C13" s="13"/>
      <c r="D13" s="73"/>
      <c r="E13" s="175"/>
      <c r="F13" s="39"/>
      <c r="G13" s="53"/>
      <c r="H13" s="52"/>
    </row>
    <row r="14" spans="1:8" ht="15.75" x14ac:dyDescent="0.25">
      <c r="A14" s="25" t="s">
        <v>29</v>
      </c>
      <c r="B14" s="74" t="s">
        <v>36</v>
      </c>
      <c r="C14" s="16" t="s">
        <v>7</v>
      </c>
      <c r="D14" s="49">
        <v>2200</v>
      </c>
      <c r="E14" s="141">
        <v>2</v>
      </c>
      <c r="F14" s="39">
        <f>SUM(E14:E14)</f>
        <v>2</v>
      </c>
      <c r="G14" s="50">
        <f>F14*D14</f>
        <v>4400</v>
      </c>
      <c r="H14" s="50">
        <f>G14*5</f>
        <v>22000</v>
      </c>
    </row>
    <row r="15" spans="1:8" ht="37.5" x14ac:dyDescent="0.3">
      <c r="A15" s="57"/>
      <c r="B15" s="58" t="s">
        <v>38</v>
      </c>
      <c r="C15" s="57"/>
      <c r="D15" s="59"/>
      <c r="E15" s="81"/>
      <c r="F15" s="60"/>
      <c r="G15" s="50">
        <f>F14*D14</f>
        <v>4400</v>
      </c>
      <c r="H15" s="93">
        <f>G15*5</f>
        <v>22000</v>
      </c>
    </row>
    <row r="16" spans="1:8" ht="37.5" x14ac:dyDescent="0.3">
      <c r="A16" s="96"/>
      <c r="B16" s="97" t="s">
        <v>42</v>
      </c>
      <c r="C16" s="96"/>
      <c r="D16" s="98"/>
      <c r="E16" s="99"/>
      <c r="F16" s="96"/>
      <c r="G16" s="101"/>
      <c r="H16" s="101">
        <f>H11+H15</f>
        <v>32225</v>
      </c>
    </row>
  </sheetData>
  <mergeCells count="6">
    <mergeCell ref="E12:E13"/>
    <mergeCell ref="A1:A4"/>
    <mergeCell ref="D1:D2"/>
    <mergeCell ref="E1:E2"/>
    <mergeCell ref="D3:D4"/>
    <mergeCell ref="E3:E4"/>
  </mergeCells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89462-6B98-4D71-8187-C31741A44F3C}">
  <dimension ref="A1:H16"/>
  <sheetViews>
    <sheetView workbookViewId="0">
      <selection activeCell="B2" sqref="B2"/>
    </sheetView>
  </sheetViews>
  <sheetFormatPr defaultRowHeight="15" x14ac:dyDescent="0.25"/>
  <cols>
    <col min="2" max="2" width="40.5703125" customWidth="1"/>
    <col min="4" max="4" width="15" customWidth="1"/>
    <col min="5" max="5" width="25.28515625" customWidth="1"/>
    <col min="6" max="6" width="16.7109375" customWidth="1"/>
    <col min="7" max="7" width="16.28515625" customWidth="1"/>
    <col min="8" max="8" width="22" customWidth="1"/>
  </cols>
  <sheetData>
    <row r="1" spans="1:8" ht="15.75" x14ac:dyDescent="0.25">
      <c r="A1" s="153"/>
      <c r="B1" s="7"/>
      <c r="C1" s="1"/>
      <c r="D1" s="160"/>
      <c r="E1" s="176" t="s">
        <v>9</v>
      </c>
      <c r="F1" s="24"/>
      <c r="G1" s="6"/>
      <c r="H1" s="71"/>
    </row>
    <row r="2" spans="1:8" ht="90" x14ac:dyDescent="0.25">
      <c r="A2" s="154"/>
      <c r="B2" s="107" t="s">
        <v>64</v>
      </c>
      <c r="C2" s="2"/>
      <c r="D2" s="161"/>
      <c r="E2" s="176"/>
      <c r="F2" s="32" t="s">
        <v>46</v>
      </c>
      <c r="G2" s="32" t="s">
        <v>45</v>
      </c>
      <c r="H2" s="32" t="s">
        <v>44</v>
      </c>
    </row>
    <row r="3" spans="1:8" ht="15.75" x14ac:dyDescent="0.25">
      <c r="A3" s="154"/>
      <c r="B3" s="8"/>
      <c r="C3" s="5"/>
      <c r="D3" s="162" t="s">
        <v>10</v>
      </c>
      <c r="E3" s="170" t="s">
        <v>3</v>
      </c>
      <c r="F3" s="32"/>
      <c r="G3" s="33"/>
      <c r="H3" s="35"/>
    </row>
    <row r="4" spans="1:8" ht="31.5" x14ac:dyDescent="0.25">
      <c r="A4" s="155"/>
      <c r="B4" s="19" t="s">
        <v>12</v>
      </c>
      <c r="C4" s="19" t="s">
        <v>0</v>
      </c>
      <c r="D4" s="163"/>
      <c r="E4" s="171"/>
      <c r="F4" s="32"/>
      <c r="G4" s="34"/>
      <c r="H4" s="35"/>
    </row>
    <row r="5" spans="1:8" ht="15.75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142">
        <v>35000</v>
      </c>
      <c r="F5" s="36">
        <f>SUM(E5:E5)</f>
        <v>35000</v>
      </c>
      <c r="G5" s="49">
        <f>F5*D5</f>
        <v>14000</v>
      </c>
      <c r="H5" s="50">
        <f>G5*5</f>
        <v>70000</v>
      </c>
    </row>
    <row r="6" spans="1:8" ht="15.75" x14ac:dyDescent="0.25">
      <c r="A6" s="10" t="s">
        <v>14</v>
      </c>
      <c r="B6" s="11" t="s">
        <v>19</v>
      </c>
      <c r="C6" s="11" t="s">
        <v>1</v>
      </c>
      <c r="D6" s="29">
        <v>0.38</v>
      </c>
      <c r="E6" s="142">
        <v>35000</v>
      </c>
      <c r="F6" s="36">
        <f>SUM(E6:E6)</f>
        <v>35000</v>
      </c>
      <c r="G6" s="49">
        <f>F6*D6</f>
        <v>13300</v>
      </c>
      <c r="H6" s="50">
        <f t="shared" ref="H6:H11" si="0">G6*5</f>
        <v>66500</v>
      </c>
    </row>
    <row r="7" spans="1:8" ht="15.75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143">
        <v>70000</v>
      </c>
      <c r="F7" s="37">
        <f>SUM(E7:E7)</f>
        <v>70000</v>
      </c>
      <c r="G7" s="49">
        <f>F7*D7</f>
        <v>6300</v>
      </c>
      <c r="H7" s="50">
        <f t="shared" si="0"/>
        <v>31500</v>
      </c>
    </row>
    <row r="8" spans="1:8" ht="15.75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143"/>
      <c r="F8" s="37">
        <f>SUM(E8:E8)</f>
        <v>0</v>
      </c>
      <c r="G8" s="49">
        <f>F8*D8</f>
        <v>0</v>
      </c>
      <c r="H8" s="50">
        <f t="shared" si="0"/>
        <v>0</v>
      </c>
    </row>
    <row r="9" spans="1:8" ht="15.75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143">
        <v>15000</v>
      </c>
      <c r="F9" s="37">
        <f>SUM(E9:E9)</f>
        <v>15000</v>
      </c>
      <c r="G9" s="49">
        <f>F9*D9</f>
        <v>4500</v>
      </c>
      <c r="H9" s="50">
        <f t="shared" si="0"/>
        <v>22500</v>
      </c>
    </row>
    <row r="10" spans="1:8" ht="15.75" x14ac:dyDescent="0.25">
      <c r="A10" s="26" t="s">
        <v>24</v>
      </c>
      <c r="B10" s="15" t="s">
        <v>23</v>
      </c>
      <c r="C10" s="11"/>
      <c r="D10" s="31" t="s">
        <v>28</v>
      </c>
      <c r="E10" s="143"/>
      <c r="F10" s="37"/>
      <c r="G10" s="49"/>
      <c r="H10" s="50"/>
    </row>
    <row r="11" spans="1:8" ht="37.5" x14ac:dyDescent="0.3">
      <c r="A11" s="86"/>
      <c r="B11" s="87" t="s">
        <v>37</v>
      </c>
      <c r="C11" s="86"/>
      <c r="D11" s="88"/>
      <c r="E11" s="89"/>
      <c r="F11" s="90"/>
      <c r="G11" s="92">
        <f>SUM(G5:G10)</f>
        <v>38100</v>
      </c>
      <c r="H11" s="92">
        <f t="shared" si="0"/>
        <v>190500</v>
      </c>
    </row>
    <row r="12" spans="1:8" ht="90" x14ac:dyDescent="0.25">
      <c r="A12" s="12"/>
      <c r="B12" s="21"/>
      <c r="C12" s="13"/>
      <c r="D12" s="51" t="s">
        <v>34</v>
      </c>
      <c r="E12" s="176" t="s">
        <v>9</v>
      </c>
      <c r="F12" s="39" t="s">
        <v>30</v>
      </c>
      <c r="G12" s="39" t="s">
        <v>31</v>
      </c>
      <c r="H12" s="39" t="s">
        <v>32</v>
      </c>
    </row>
    <row r="13" spans="1:8" ht="15.75" x14ac:dyDescent="0.25">
      <c r="A13" s="12"/>
      <c r="B13" s="21"/>
      <c r="C13" s="13"/>
      <c r="D13" s="73"/>
      <c r="E13" s="176"/>
      <c r="F13" s="39"/>
      <c r="G13" s="53"/>
      <c r="H13" s="52"/>
    </row>
    <row r="14" spans="1:8" ht="15.75" x14ac:dyDescent="0.25">
      <c r="A14" s="25" t="s">
        <v>29</v>
      </c>
      <c r="B14" s="74" t="s">
        <v>36</v>
      </c>
      <c r="C14" s="16" t="s">
        <v>7</v>
      </c>
      <c r="D14" s="49">
        <v>2200</v>
      </c>
      <c r="E14" s="144">
        <v>40</v>
      </c>
      <c r="F14" s="39">
        <f>SUM(E14:E14)</f>
        <v>40</v>
      </c>
      <c r="G14" s="50">
        <f>F14*D14</f>
        <v>88000</v>
      </c>
      <c r="H14" s="50">
        <f>G14*5</f>
        <v>440000</v>
      </c>
    </row>
    <row r="15" spans="1:8" ht="37.5" x14ac:dyDescent="0.3">
      <c r="A15" s="57"/>
      <c r="B15" s="58" t="s">
        <v>38</v>
      </c>
      <c r="C15" s="57"/>
      <c r="D15" s="59"/>
      <c r="E15" s="81"/>
      <c r="F15" s="60"/>
      <c r="G15" s="50">
        <f>F14*D14</f>
        <v>88000</v>
      </c>
      <c r="H15" s="93">
        <f>G15*5</f>
        <v>440000</v>
      </c>
    </row>
    <row r="16" spans="1:8" ht="37.5" x14ac:dyDescent="0.3">
      <c r="A16" s="96"/>
      <c r="B16" s="97" t="s">
        <v>42</v>
      </c>
      <c r="C16" s="96"/>
      <c r="D16" s="98"/>
      <c r="E16" s="96"/>
      <c r="F16" s="96"/>
      <c r="G16" s="101"/>
      <c r="H16" s="101">
        <f>H11+H15</f>
        <v>630500</v>
      </c>
    </row>
  </sheetData>
  <mergeCells count="6">
    <mergeCell ref="E12:E13"/>
    <mergeCell ref="A1:A4"/>
    <mergeCell ref="D1:D2"/>
    <mergeCell ref="E1:E2"/>
    <mergeCell ref="D3:D4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98D5F-7EFF-4865-82F8-51684A816EC6}">
  <dimension ref="A1:H16"/>
  <sheetViews>
    <sheetView workbookViewId="0">
      <selection activeCell="O6" sqref="O6"/>
    </sheetView>
  </sheetViews>
  <sheetFormatPr defaultRowHeight="15" x14ac:dyDescent="0.25"/>
  <cols>
    <col min="2" max="2" width="40.5703125" customWidth="1"/>
    <col min="4" max="4" width="15" customWidth="1"/>
    <col min="5" max="5" width="23.7109375" customWidth="1"/>
    <col min="6" max="6" width="16.7109375" customWidth="1"/>
    <col min="7" max="7" width="16.28515625" customWidth="1"/>
    <col min="8" max="8" width="22" customWidth="1"/>
  </cols>
  <sheetData>
    <row r="1" spans="1:8" ht="15.75" x14ac:dyDescent="0.25">
      <c r="A1" s="153"/>
      <c r="B1" s="7"/>
      <c r="C1" s="1"/>
      <c r="D1" s="160"/>
      <c r="E1" s="167" t="s">
        <v>6</v>
      </c>
      <c r="F1" s="24"/>
      <c r="G1" s="6"/>
      <c r="H1" s="71"/>
    </row>
    <row r="2" spans="1:8" ht="105" x14ac:dyDescent="0.25">
      <c r="A2" s="154"/>
      <c r="B2" s="107" t="s">
        <v>64</v>
      </c>
      <c r="C2" s="2"/>
      <c r="D2" s="161"/>
      <c r="E2" s="167"/>
      <c r="F2" s="32" t="s">
        <v>56</v>
      </c>
      <c r="G2" s="32" t="s">
        <v>58</v>
      </c>
      <c r="H2" s="32" t="s">
        <v>44</v>
      </c>
    </row>
    <row r="3" spans="1:8" ht="15.75" x14ac:dyDescent="0.25">
      <c r="A3" s="154"/>
      <c r="B3" s="8"/>
      <c r="C3" s="5"/>
      <c r="D3" s="162" t="s">
        <v>10</v>
      </c>
      <c r="E3" s="172" t="s">
        <v>3</v>
      </c>
      <c r="F3" s="32"/>
      <c r="G3" s="33"/>
      <c r="H3" s="35"/>
    </row>
    <row r="4" spans="1:8" ht="31.5" x14ac:dyDescent="0.25">
      <c r="A4" s="155"/>
      <c r="B4" s="19" t="s">
        <v>12</v>
      </c>
      <c r="C4" s="19" t="s">
        <v>0</v>
      </c>
      <c r="D4" s="163"/>
      <c r="E4" s="173"/>
      <c r="F4" s="32"/>
      <c r="G4" s="34"/>
      <c r="H4" s="35"/>
    </row>
    <row r="5" spans="1:8" ht="15.75" x14ac:dyDescent="0.25">
      <c r="A5" s="10" t="s">
        <v>13</v>
      </c>
      <c r="B5" s="11" t="s">
        <v>18</v>
      </c>
      <c r="C5" s="11" t="s">
        <v>1</v>
      </c>
      <c r="D5" s="29" t="s">
        <v>25</v>
      </c>
      <c r="E5" s="145"/>
      <c r="F5" s="36">
        <f>SUM(E5:E5)</f>
        <v>0</v>
      </c>
      <c r="G5" s="49">
        <f t="shared" ref="G5:G10" si="0">F5*D5</f>
        <v>0</v>
      </c>
      <c r="H5" s="50">
        <f>G5*5</f>
        <v>0</v>
      </c>
    </row>
    <row r="6" spans="1:8" ht="15.75" x14ac:dyDescent="0.25">
      <c r="A6" s="10" t="s">
        <v>14</v>
      </c>
      <c r="B6" s="11" t="s">
        <v>19</v>
      </c>
      <c r="C6" s="11" t="s">
        <v>1</v>
      </c>
      <c r="D6" s="29">
        <v>0.38</v>
      </c>
      <c r="E6" s="145">
        <v>31000</v>
      </c>
      <c r="F6" s="36">
        <f>SUM(E6:E6)</f>
        <v>31000</v>
      </c>
      <c r="G6" s="49">
        <f t="shared" si="0"/>
        <v>11780</v>
      </c>
      <c r="H6" s="50">
        <f t="shared" ref="H6:H11" si="1">G6*5</f>
        <v>58900</v>
      </c>
    </row>
    <row r="7" spans="1:8" ht="15.75" x14ac:dyDescent="0.25">
      <c r="A7" s="26" t="s">
        <v>15</v>
      </c>
      <c r="B7" s="15" t="s">
        <v>20</v>
      </c>
      <c r="C7" s="11" t="s">
        <v>1</v>
      </c>
      <c r="D7" s="30" t="s">
        <v>26</v>
      </c>
      <c r="E7" s="146">
        <v>220000</v>
      </c>
      <c r="F7" s="37">
        <f>SUM(E7:E7)</f>
        <v>220000</v>
      </c>
      <c r="G7" s="49">
        <f t="shared" si="0"/>
        <v>19800</v>
      </c>
      <c r="H7" s="50">
        <f t="shared" si="1"/>
        <v>99000</v>
      </c>
    </row>
    <row r="8" spans="1:8" ht="15.75" x14ac:dyDescent="0.25">
      <c r="A8" s="26" t="s">
        <v>16</v>
      </c>
      <c r="B8" s="15" t="s">
        <v>21</v>
      </c>
      <c r="C8" s="11" t="s">
        <v>1</v>
      </c>
      <c r="D8" s="31" t="s">
        <v>27</v>
      </c>
      <c r="E8" s="146">
        <v>17000</v>
      </c>
      <c r="F8" s="37">
        <f>SUM(E8:E8)</f>
        <v>17000</v>
      </c>
      <c r="G8" s="49">
        <f t="shared" si="0"/>
        <v>5950</v>
      </c>
      <c r="H8" s="50">
        <f t="shared" si="1"/>
        <v>29750</v>
      </c>
    </row>
    <row r="9" spans="1:8" ht="15.75" x14ac:dyDescent="0.25">
      <c r="A9" s="26" t="s">
        <v>17</v>
      </c>
      <c r="B9" s="15" t="s">
        <v>22</v>
      </c>
      <c r="C9" s="11" t="s">
        <v>1</v>
      </c>
      <c r="D9" s="31" t="s">
        <v>28</v>
      </c>
      <c r="E9" s="146">
        <v>22000</v>
      </c>
      <c r="F9" s="37">
        <f>SUM(E9:E9)</f>
        <v>22000</v>
      </c>
      <c r="G9" s="49">
        <f t="shared" si="0"/>
        <v>6600</v>
      </c>
      <c r="H9" s="50">
        <f t="shared" si="1"/>
        <v>33000</v>
      </c>
    </row>
    <row r="10" spans="1:8" ht="15.75" x14ac:dyDescent="0.25">
      <c r="A10" s="26" t="s">
        <v>24</v>
      </c>
      <c r="B10" s="15" t="s">
        <v>23</v>
      </c>
      <c r="C10" s="11"/>
      <c r="D10" s="31" t="s">
        <v>28</v>
      </c>
      <c r="E10" s="146">
        <v>3500</v>
      </c>
      <c r="F10" s="37">
        <f>SUM(E10)</f>
        <v>3500</v>
      </c>
      <c r="G10" s="49">
        <f t="shared" si="0"/>
        <v>1050</v>
      </c>
      <c r="H10" s="50">
        <f t="shared" si="1"/>
        <v>5250</v>
      </c>
    </row>
    <row r="11" spans="1:8" ht="37.5" x14ac:dyDescent="0.3">
      <c r="A11" s="86"/>
      <c r="B11" s="87" t="s">
        <v>37</v>
      </c>
      <c r="C11" s="86"/>
      <c r="D11" s="88"/>
      <c r="E11" s="94"/>
      <c r="F11" s="90"/>
      <c r="G11" s="92">
        <f>SUM(G5:G10)</f>
        <v>45180</v>
      </c>
      <c r="H11" s="92">
        <f t="shared" si="1"/>
        <v>225900</v>
      </c>
    </row>
    <row r="12" spans="1:8" ht="90" x14ac:dyDescent="0.25">
      <c r="A12" s="12"/>
      <c r="B12" s="21"/>
      <c r="C12" s="13"/>
      <c r="D12" s="51" t="s">
        <v>34</v>
      </c>
      <c r="E12" s="167" t="s">
        <v>6</v>
      </c>
      <c r="F12" s="39" t="s">
        <v>57</v>
      </c>
      <c r="G12" s="39" t="s">
        <v>52</v>
      </c>
      <c r="H12" s="39" t="s">
        <v>32</v>
      </c>
    </row>
    <row r="13" spans="1:8" ht="15.75" x14ac:dyDescent="0.25">
      <c r="A13" s="12"/>
      <c r="B13" s="21"/>
      <c r="C13" s="13"/>
      <c r="D13" s="73"/>
      <c r="E13" s="167"/>
      <c r="F13" s="39"/>
      <c r="G13" s="53"/>
      <c r="H13" s="52"/>
    </row>
    <row r="14" spans="1:8" ht="15.75" x14ac:dyDescent="0.25">
      <c r="A14" s="25" t="s">
        <v>29</v>
      </c>
      <c r="B14" s="74" t="s">
        <v>36</v>
      </c>
      <c r="C14" s="16" t="s">
        <v>7</v>
      </c>
      <c r="D14" s="49">
        <v>2200</v>
      </c>
      <c r="E14" s="147">
        <v>53</v>
      </c>
      <c r="F14" s="39">
        <f>SUM(E14:E14)</f>
        <v>53</v>
      </c>
      <c r="G14" s="50">
        <f>F14*D14</f>
        <v>116600</v>
      </c>
      <c r="H14" s="50">
        <f>G14*5</f>
        <v>583000</v>
      </c>
    </row>
    <row r="15" spans="1:8" ht="37.5" x14ac:dyDescent="0.3">
      <c r="A15" s="57"/>
      <c r="B15" s="58" t="s">
        <v>38</v>
      </c>
      <c r="C15" s="57"/>
      <c r="D15" s="59"/>
      <c r="E15" s="57"/>
      <c r="F15" s="60"/>
      <c r="G15" s="50">
        <f>F14*D14</f>
        <v>116600</v>
      </c>
      <c r="H15" s="93">
        <f>G15*5</f>
        <v>583000</v>
      </c>
    </row>
    <row r="16" spans="1:8" ht="37.5" x14ac:dyDescent="0.3">
      <c r="A16" s="96"/>
      <c r="B16" s="97" t="s">
        <v>42</v>
      </c>
      <c r="C16" s="96"/>
      <c r="D16" s="98"/>
      <c r="E16" s="100"/>
      <c r="F16" s="96"/>
      <c r="G16" s="101"/>
      <c r="H16" s="101">
        <f>H11+H15</f>
        <v>808900</v>
      </c>
    </row>
  </sheetData>
  <mergeCells count="6">
    <mergeCell ref="E12:E13"/>
    <mergeCell ref="A1:A4"/>
    <mergeCell ref="D1:D2"/>
    <mergeCell ref="E1:E2"/>
    <mergeCell ref="D3:D4"/>
    <mergeCell ref="E3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E7E4C-EC25-4555-B74B-F3B25E997AD3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3</vt:i4>
      </vt:variant>
    </vt:vector>
  </HeadingPairs>
  <TitlesOfParts>
    <vt:vector size="12" baseType="lpstr">
      <vt:lpstr>LOTTO 1 </vt:lpstr>
      <vt:lpstr>LOTTO 1 - ASST OVESTMI</vt:lpstr>
      <vt:lpstr>LOTTO 1 - ASST RHODENSE</vt:lpstr>
      <vt:lpstr>LOTTO 1 - ASST FBF SACCO</vt:lpstr>
      <vt:lpstr>LOTTO 2</vt:lpstr>
      <vt:lpstr>LOTTO 2 - ASST LODI </vt:lpstr>
      <vt:lpstr>LOTTO 2 - ASST PINI</vt:lpstr>
      <vt:lpstr>LOTTO 2 - ASST NIGUARDA</vt:lpstr>
      <vt:lpstr>Foglio7</vt:lpstr>
      <vt:lpstr>'LOTTO 1 '!Area_stampa</vt:lpstr>
      <vt:lpstr>'LOTTO 1 - ASST OVESTMI'!Area_stampa</vt:lpstr>
      <vt:lpstr>'LOTTO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Pirola</dc:creator>
  <cp:lastModifiedBy>Adele Colombo Mocchetti</cp:lastModifiedBy>
  <cp:lastPrinted>2025-06-06T09:50:25Z</cp:lastPrinted>
  <dcterms:created xsi:type="dcterms:W3CDTF">2013-11-14T14:07:48Z</dcterms:created>
  <dcterms:modified xsi:type="dcterms:W3CDTF">2025-07-22T10:28:22Z</dcterms:modified>
</cp:coreProperties>
</file>